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D:\Dokumenty\Katastrofa klimatyczna\Gdynia - Mierzenie śladu\"/>
    </mc:Choice>
  </mc:AlternateContent>
  <xr:revisionPtr revIDLastSave="0" documentId="13_ncr:40009_{1FDEFE88-5CD2-4144-A364-63BB8071B9AD}" xr6:coauthVersionLast="47" xr6:coauthVersionMax="47" xr10:uidLastSave="{00000000-0000-0000-0000-000000000000}"/>
  <bookViews>
    <workbookView xWindow="-120" yWindow="-120" windowWidth="29040" windowHeight="15840"/>
  </bookViews>
  <sheets>
    <sheet name="Analityka śladu węglowego Gdyni" sheetId="1" r:id="rId1"/>
    <sheet name="Współczynniki do obliczeń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9" i="2" l="1"/>
  <c r="E63" i="1" s="1"/>
  <c r="E67" i="1" s="1"/>
  <c r="C8" i="1" s="1"/>
  <c r="D8" i="1" s="1"/>
  <c r="B24" i="2"/>
  <c r="B25" i="2" s="1"/>
  <c r="E50" i="1" s="1"/>
  <c r="C7" i="1" s="1"/>
  <c r="B20" i="2"/>
  <c r="B13" i="2"/>
  <c r="E47" i="1"/>
  <c r="C6" i="1"/>
  <c r="B4" i="2"/>
  <c r="E98" i="1"/>
  <c r="C13" i="1"/>
  <c r="E93" i="1"/>
  <c r="C12" i="1" s="1"/>
  <c r="D11" i="1" s="1"/>
  <c r="E92" i="1"/>
  <c r="E88" i="1"/>
  <c r="C11" i="1"/>
  <c r="E79" i="1"/>
  <c r="E78" i="1"/>
  <c r="E75" i="1"/>
  <c r="C9" i="1"/>
  <c r="E65" i="1"/>
  <c r="E64" i="1"/>
  <c r="E62" i="1"/>
  <c r="E59" i="1"/>
  <c r="E58" i="1"/>
  <c r="E57" i="1"/>
  <c r="E42" i="1"/>
  <c r="E41" i="1"/>
  <c r="E44" i="1"/>
  <c r="C5" i="1" s="1"/>
  <c r="E33" i="1"/>
  <c r="E30" i="1"/>
  <c r="E28" i="1"/>
  <c r="E27" i="1"/>
  <c r="E26" i="1"/>
  <c r="E25" i="1"/>
  <c r="E24" i="1"/>
  <c r="E23" i="1"/>
  <c r="E37" i="1" s="1"/>
  <c r="C4" i="1" s="1"/>
  <c r="E22" i="1"/>
  <c r="E82" i="1"/>
  <c r="C10" i="1"/>
  <c r="E95" i="1"/>
  <c r="E11" i="1" l="1"/>
  <c r="D4" i="1"/>
  <c r="E4" i="1" s="1"/>
  <c r="C14" i="1"/>
  <c r="E8" i="1"/>
</calcChain>
</file>

<file path=xl/sharedStrings.xml><?xml version="1.0" encoding="utf-8"?>
<sst xmlns="http://schemas.openxmlformats.org/spreadsheetml/2006/main" count="356" uniqueCount="212">
  <si>
    <t>Obszar</t>
  </si>
  <si>
    <t>Źródło emisji</t>
  </si>
  <si>
    <t>Emisje - udział</t>
  </si>
  <si>
    <t>Energia stacjonarna</t>
  </si>
  <si>
    <t>Zużycie ciepła sieciowego i piece indywidualne na paliwo stałe</t>
  </si>
  <si>
    <t>Zużycie prądu</t>
  </si>
  <si>
    <t>Zużycie gazu</t>
  </si>
  <si>
    <t>Emisje ulotne</t>
  </si>
  <si>
    <t>Transport</t>
  </si>
  <si>
    <t>Drogowy</t>
  </si>
  <si>
    <t>Wodny</t>
  </si>
  <si>
    <t>Kolejowy</t>
  </si>
  <si>
    <t>Odpady</t>
  </si>
  <si>
    <t>Obróbka ścieków</t>
  </si>
  <si>
    <t>Obróbka biologiczna odpadów stałych</t>
  </si>
  <si>
    <t>Wywóz odpadów stałych</t>
  </si>
  <si>
    <t>Razem</t>
  </si>
  <si>
    <t>wartość</t>
  </si>
  <si>
    <t>jednostka</t>
  </si>
  <si>
    <t>źródło danych</t>
  </si>
  <si>
    <t>Ciepłownictwo sieciowe i piece indywidualne na paliwo stałe</t>
  </si>
  <si>
    <t>Dostarczone ciepło sieciowe</t>
  </si>
  <si>
    <t>Budynki mieszkalne</t>
  </si>
  <si>
    <t>GJ</t>
  </si>
  <si>
    <t>Oświata</t>
  </si>
  <si>
    <t>Służba zdrowia</t>
  </si>
  <si>
    <t>Urzędy</t>
  </si>
  <si>
    <t>Przemysł</t>
  </si>
  <si>
    <t>Wojsko</t>
  </si>
  <si>
    <t>Inne</t>
  </si>
  <si>
    <t>Popiół wywieziony z popielników</t>
  </si>
  <si>
    <t>t</t>
  </si>
  <si>
    <t>dane miejskie</t>
  </si>
  <si>
    <t>Emisje z kotłowni w porcie</t>
  </si>
  <si>
    <t>RAZEM</t>
  </si>
  <si>
    <t>Energia elektryczna dostarczona do odbiorców</t>
  </si>
  <si>
    <t>MWh</t>
  </si>
  <si>
    <t>Gaz dostarczony do odbiorców</t>
  </si>
  <si>
    <t>m3</t>
  </si>
  <si>
    <t>Eimsje ulotne</t>
  </si>
  <si>
    <t>Gaz ulatujący z sieci przesyłowej</t>
  </si>
  <si>
    <t>Zatankowana benzyna</t>
  </si>
  <si>
    <t>Urząd Marszałkowski*</t>
  </si>
  <si>
    <t>Zatankowany olej napędowy</t>
  </si>
  <si>
    <t>Zatankowany LPG</t>
  </si>
  <si>
    <t>Transport publiczny</t>
  </si>
  <si>
    <t>Zatankowany olej napędowy (na zakładowych stacjach paliw)</t>
  </si>
  <si>
    <t>Zatankowany CNG (na zakładowych stacjach paliw)</t>
  </si>
  <si>
    <t>Przejechany dystans (szacunkowo)</t>
  </si>
  <si>
    <t>wozokilometry</t>
  </si>
  <si>
    <t>Irex, BP Tour, ZKM Gdańsk</t>
  </si>
  <si>
    <t>Zużyta energia elektryczna na transport trolejbusowy</t>
  </si>
  <si>
    <t>Statki handlowe zawijające do Portu Gdynia</t>
  </si>
  <si>
    <t>Pozostałe jednostki zawijające do Portu Gdynia</t>
  </si>
  <si>
    <t>Jednostki pomocnicze obsługujące statki handlowe (m.in. holowniki, straż pożarna)</t>
  </si>
  <si>
    <t>Przejazdy pociągów na terenie Gdyni</t>
  </si>
  <si>
    <t>bruttotonokilometry</t>
  </si>
  <si>
    <t>Energia zużyta na cele trakcyjne przez SKM na terenie Gdyni</t>
  </si>
  <si>
    <t>Emisje kolejowe w Porcie Gdynia</t>
  </si>
  <si>
    <t>ODPADY</t>
  </si>
  <si>
    <t>Kompostowanie bioodpadów - emisje CH4</t>
  </si>
  <si>
    <t>Kompostowanie bioodpadów - emisje N2O</t>
  </si>
  <si>
    <t xml:space="preserve">Wywóz odpadów stałych </t>
  </si>
  <si>
    <t>Emisje ulotne CH4 z biogazu z wysypiska po uwzględnieniu biogazu użytego do generacji elektryczności</t>
  </si>
  <si>
    <t>jednostki</t>
  </si>
  <si>
    <t>Źródło danych</t>
  </si>
  <si>
    <t>Link do źródła danych</t>
  </si>
  <si>
    <t>Energetyka</t>
  </si>
  <si>
    <t>olej opałowy lekki emisje</t>
  </si>
  <si>
    <t>kg/t</t>
  </si>
  <si>
    <t>PKA-kobize</t>
  </si>
  <si>
    <t>gaz ziemny emisje</t>
  </si>
  <si>
    <t>kg/GJ</t>
  </si>
  <si>
    <t>Kobize</t>
  </si>
  <si>
    <t>https://www.kobize.pl/uploads/materialy/materialy_do_pobrania/monitorowanie_raportowanie_weryfikacja_emisji_w_eu_ets/WO_i_WE_do_monitorowania-ETS-2021.pdf</t>
  </si>
  <si>
    <t>emisje co2 na MWh energii elektrycznej dla odbiorcy końcowego</t>
  </si>
  <si>
    <t>kg/MWh</t>
  </si>
  <si>
    <t>KOBIZE</t>
  </si>
  <si>
    <t>https://www.kobize.pl/uploads/materialy/materialy_do_pobrania/wskazniki_emisyjnosci/Wskazniki_emisyjnosci_grudzien_2021.pdf</t>
  </si>
  <si>
    <t>gaz ziemny wysokometanowy (Gdynia) kWh-&gt;m3</t>
  </si>
  <si>
    <t>m3/kWh</t>
  </si>
  <si>
    <t>EWE</t>
  </si>
  <si>
    <t>https://www.ewe.pl/kalkulator/przelicznik-jednostki</t>
  </si>
  <si>
    <t>gaz ziemny zazotowany kWh-&gt;m3</t>
  </si>
  <si>
    <t>energia z gazu ziemnego wysokometanowego (Gdynia)</t>
  </si>
  <si>
    <t>GJ/m3</t>
  </si>
  <si>
    <t>emisje z gazu ziemnego wysokometanowego (Gdynia)</t>
  </si>
  <si>
    <t xml:space="preserve">emisje ze spalonego gazu ziemnego wysokometanowego </t>
  </si>
  <si>
    <t>kg/m3</t>
  </si>
  <si>
    <t>obliczone</t>
  </si>
  <si>
    <t>Emisje na GJ z EC PGE</t>
  </si>
  <si>
    <t>t/GJ</t>
  </si>
  <si>
    <t>podane przez EC</t>
  </si>
  <si>
    <t>zawartość popiołu w węglu</t>
  </si>
  <si>
    <t>t/t</t>
  </si>
  <si>
    <t>oszacowanie - to się waha</t>
  </si>
  <si>
    <t>https://www.sambudrol.pl/blog/2017/07/24/wegiel-kamienny-faq/</t>
  </si>
  <si>
    <t>wartość opałowa węgla kamiennego brykiet</t>
  </si>
  <si>
    <t>GJ/kg</t>
  </si>
  <si>
    <t>emisje ze spalania węgla kamiennego brykiet</t>
  </si>
  <si>
    <t>emisje na tonę popiołu</t>
  </si>
  <si>
    <t>tCO2e/t</t>
  </si>
  <si>
    <t>zawartość metanu w gazie ziemnym</t>
  </si>
  <si>
    <t>m3/m3</t>
  </si>
  <si>
    <t>PGNiG</t>
  </si>
  <si>
    <t>https://pgnig.pl/czym-jest-gaz-ziemny</t>
  </si>
  <si>
    <t>gęstość metanu</t>
  </si>
  <si>
    <t>mnożnik na tCO2e</t>
  </si>
  <si>
    <t>IPCC</t>
  </si>
  <si>
    <t>metr sześcienny gazu ziemenego na tCO2e</t>
  </si>
  <si>
    <t>tCO2e/m3</t>
  </si>
  <si>
    <t>diesel (olej napędowy) metry na tony</t>
  </si>
  <si>
    <t>m3/t</t>
  </si>
  <si>
    <t>Lotos</t>
  </si>
  <si>
    <t>http://2008.raportroczny.lotos.pl/pdf/dane_tabela.pdf</t>
  </si>
  <si>
    <t>benzyna metry na tony</t>
  </si>
  <si>
    <t xml:space="preserve">LPG </t>
  </si>
  <si>
    <t>CNG</t>
  </si>
  <si>
    <t>m3/kg</t>
  </si>
  <si>
    <t>https://cng-lng.pl/wiadomosci/Flota-CNG,wiadomosc,5515.html</t>
  </si>
  <si>
    <t>benzyna emisje co2</t>
  </si>
  <si>
    <t>kg/l</t>
  </si>
  <si>
    <t>Metodyka oceny poziomu emisji gazów cieplarnianych Fundacji Instytut na rzecz Ekorozwoju, 2015 r.</t>
  </si>
  <si>
    <t>kg/km</t>
  </si>
  <si>
    <t>ON emisje co2</t>
  </si>
  <si>
    <t>LPG (płynny gaz) emisje co2</t>
  </si>
  <si>
    <t>CNG (sprężony gaz) emisje co2</t>
  </si>
  <si>
    <t>https://www.epa.gov/sites/default/files/2015-07/documents/emission-factors_2014.pdf</t>
  </si>
  <si>
    <t>emisje na wozokilometr autobusu w ruchu miejskim</t>
  </si>
  <si>
    <t>kg CO2/km</t>
  </si>
  <si>
    <t>obliczone na podstawie średniego spalania autobusów w Gdyni</t>
  </si>
  <si>
    <t>Autobus emisje co2</t>
  </si>
  <si>
    <t>kg/km na pasażera</t>
  </si>
  <si>
    <t>Kalkulator Ekologicznego Śladu Emisji Dwutlenku Węgla dla transportu publicznego</t>
  </si>
  <si>
    <t>https://calculator.carbonfootprint.com/calculator.aspx?lang=pl&amp;tab=6</t>
  </si>
  <si>
    <t>Pociąg Intercity emisje co2</t>
  </si>
  <si>
    <t xml:space="preserve">Dane PKP intercity </t>
  </si>
  <si>
    <t>www.intercity.pl</t>
  </si>
  <si>
    <t>Samolot emisje co2</t>
  </si>
  <si>
    <t>pociąg - średnia</t>
  </si>
  <si>
    <t>kg/tkm</t>
  </si>
  <si>
    <t>https://www.cer.be/topics/sustainability</t>
  </si>
  <si>
    <t>emisje co2 w transporcie kolejowym</t>
  </si>
  <si>
    <t>kgCO2/bruttotonokilometr</t>
  </si>
  <si>
    <t>http://www.prokolej.org/pl/infografiki</t>
  </si>
  <si>
    <t>Emisje z obróbki ścieków</t>
  </si>
  <si>
    <t>kgCO2e/m3</t>
  </si>
  <si>
    <t>Comprehensive evaluation of the carbon footprint components of wastewater treatment plants located in the Baltic Sea region Tabela 1</t>
  </si>
  <si>
    <t xml:space="preserve"> https://www.sciencedirect.com/science/article/pii/S0048969721055133?via%3Dihub</t>
  </si>
  <si>
    <t>Przetwarzanie odpadów stałych</t>
  </si>
  <si>
    <t>Współczynnk emisji CH4 (EF_CH4)</t>
  </si>
  <si>
    <t>Greenhouse Gas Protocol for Cities Tabela 8.3</t>
  </si>
  <si>
    <t>https://ghgprotocol.org/sites/default/files/standards/GPC_Full_MASTER_RW_v7.pdf</t>
  </si>
  <si>
    <t>Współczynnik emisji N2O (EF_N2O)</t>
  </si>
  <si>
    <t>Greenhouse Gas Protocol for Cities Tabela 8.4</t>
  </si>
  <si>
    <t>biogaz objętość do masy</t>
  </si>
  <si>
    <t>kg / m3</t>
  </si>
  <si>
    <t xml:space="preserve">
https://www.pigeor.pl/biogaz</t>
  </si>
  <si>
    <t>udział metanu w biogazie</t>
  </si>
  <si>
    <t>ułamek objętości</t>
  </si>
  <si>
    <t>https://www.pigeor.pl/biogaz</t>
  </si>
  <si>
    <t>Nie bierzemy tego współczynnika bo mamy bezpośrednie badania z Ekodoliny (kolejny wiersz)</t>
  </si>
  <si>
    <t>udział metanu w biogazie przed stacją odsiarczania</t>
  </si>
  <si>
    <t>badania EkoDoliny</t>
  </si>
  <si>
    <t>mail z Ekodoliny z dn. 07.02.2022r. - raport z badań z ośrodka badań i kontroli środowiska 23484/LB/2019</t>
  </si>
  <si>
    <t>udział metanu w biogazie po stacji odsiarczania (spalanego)</t>
  </si>
  <si>
    <t>mail z Ekodoliny z dn. 07.02.2022r. - raport z badań z ośrodka badań i kontroli środowiska 23484/LB/2020</t>
  </si>
  <si>
    <t>https://www.naukowiec.org/tablice/chemia/podstawowe-wlasciwosci-gazow-i-par_402.html</t>
  </si>
  <si>
    <t>Współczynniki emisji gazów cieplarnianych</t>
  </si>
  <si>
    <t>Methane CH4</t>
  </si>
  <si>
    <t>Greenhouse Gas Emission Inventory Development Workshop Participant Handbook</t>
  </si>
  <si>
    <t>Nitrous Oxide N2O</t>
  </si>
  <si>
    <t>Sulphur hexafluoride SF6</t>
  </si>
  <si>
    <t>Carbon tetrafluoride CF4</t>
  </si>
  <si>
    <t>Hexafluoroethane C2F6</t>
  </si>
  <si>
    <t>HFC-2 CHF3</t>
  </si>
  <si>
    <t>HFC-32 CH2F2</t>
  </si>
  <si>
    <t>HFC-41 CH3F</t>
  </si>
  <si>
    <t>HFC-125 C2HF5</t>
  </si>
  <si>
    <t>HFC-134 C2H2F4</t>
  </si>
  <si>
    <t>HFC-134 CH2FCF3</t>
  </si>
  <si>
    <t>HFC-14 C2H3F3</t>
  </si>
  <si>
    <t>HFC-143a C2H4F3</t>
  </si>
  <si>
    <t>HFC-152a C2H4F2</t>
  </si>
  <si>
    <t>HFC-227ea C3HF7</t>
  </si>
  <si>
    <t>HFC-236fa C3H2F6</t>
  </si>
  <si>
    <t>HFC-245ca C3H3F5</t>
  </si>
  <si>
    <t>Nitrogen trifluoride NF3</t>
  </si>
  <si>
    <t>Współczynniki do obliczeń śladu węglowego</t>
  </si>
  <si>
    <t>Straty na przesyle na sieci*</t>
  </si>
  <si>
    <t>Tankowanie na stacjach publicznych**</t>
  </si>
  <si>
    <t>Emisje CH4 i N2O z obróbki ścieków w oczyszczalni***</t>
  </si>
  <si>
    <t>***Szacunek emisji na podstawie analogii do innych oszczyszczalni w rejonie</t>
  </si>
  <si>
    <t>https://encyclopedia.airliquide.com/methane?GasID=41#properties</t>
  </si>
  <si>
    <t>*straty na przesyle dotyczą całej sieci OPEC włączając w to również obszar Rumi</t>
  </si>
  <si>
    <t>Oszacowanie zużycia węgla w piecach indywidualnych na podstawie ilości popiołu wywiezionego z popielników</t>
  </si>
  <si>
    <t>Zarząd Morskiego Portu Gdynia S.A.</t>
  </si>
  <si>
    <t>**dane o przeładunku paliw z raportów stacji paliw dla UM. Dla 2 stacji, które nie zaraportowały oszacowano przeładunek przez analogię.</t>
  </si>
  <si>
    <t>Energa Obrót S.A.</t>
  </si>
  <si>
    <t>PKP Energetyka S.A.</t>
  </si>
  <si>
    <t>Polska Spółka Gazownictwa sp. z o.o.</t>
  </si>
  <si>
    <t>Eko Dolina Sp. z o.o.</t>
  </si>
  <si>
    <t>PEWIK GDYNIA Sp. z o.o.</t>
  </si>
  <si>
    <t>Przedsiębiorstwo Komunikacji Trolejbusowej Sp z o.o.</t>
  </si>
  <si>
    <t>Przedsiębiorstwo Komunikacji Miejskiej Sp. z o.o.</t>
  </si>
  <si>
    <t>Przedsiębiorstwo Komunikacji Autobusowej Sp. z o.o., Przedsiębiorstwo Komunikacji Miejskiej Sp. z o.o., PKS Gdynia S.A.</t>
  </si>
  <si>
    <t>PKP Polskie Linie Kolejowe S.A.</t>
  </si>
  <si>
    <t>OPEC Sp. z o.o.</t>
  </si>
  <si>
    <t>Ślad węglowy Gdyni za 2020</t>
  </si>
  <si>
    <r>
      <t>Emisje [tCO</t>
    </r>
    <r>
      <rPr>
        <vertAlign val="subscript"/>
        <sz val="10"/>
        <color rgb="FF000000"/>
        <rFont val="Calibri"/>
        <family val="2"/>
        <charset val="238"/>
      </rPr>
      <t>2</t>
    </r>
    <r>
      <rPr>
        <sz val="10"/>
        <color rgb="FF000000"/>
        <rFont val="Calibri"/>
        <family val="2"/>
        <charset val="238"/>
      </rPr>
      <t>e]</t>
    </r>
  </si>
  <si>
    <r>
      <t>Emisje - suma  [tCO</t>
    </r>
    <r>
      <rPr>
        <vertAlign val="subscript"/>
        <sz val="10"/>
        <color rgb="FF000000"/>
        <rFont val="Calibri"/>
        <family val="2"/>
        <charset val="238"/>
      </rPr>
      <t>2</t>
    </r>
    <r>
      <rPr>
        <sz val="10"/>
        <color rgb="FF000000"/>
        <rFont val="Calibri"/>
        <family val="2"/>
        <charset val="238"/>
      </rPr>
      <t>e</t>
    </r>
    <r>
      <rPr>
        <sz val="10"/>
        <color indexed="8"/>
        <rFont val="Calibri"/>
        <family val="2"/>
        <charset val="238"/>
      </rPr>
      <t>]</t>
    </r>
  </si>
  <si>
    <r>
      <t>tCO</t>
    </r>
    <r>
      <rPr>
        <vertAlign val="subscript"/>
        <sz val="10"/>
        <color rgb="FF000000"/>
        <rFont val="Calibri"/>
        <family val="2"/>
        <charset val="238"/>
      </rPr>
      <t>2</t>
    </r>
    <r>
      <rPr>
        <sz val="10"/>
        <color indexed="8"/>
        <rFont val="Calibri"/>
        <family val="2"/>
        <charset val="238"/>
      </rPr>
      <t>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</si>
</sst>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6" formatCode="0.0%"/>
    <numFmt numFmtId="167" formatCode="#,##0.00000"/>
    <numFmt numFmtId="168" formatCode="#,##0.0000"/>
    <numFmt numFmtId="169" formatCode="#,##0.000000"/>
    <numFmt numFmtId="170" formatCode="#,##0.000"/>
    <numFmt numFmtId="171" formatCode="#,##0.0000000"/>
  </numFmts>
  <fonts count="18" x14ac:knownFonts="1">
    <font>
      <sz val="10"/>
      <color rgb="FF000000"/>
      <name val="Arial"/>
      <family val="2"/>
      <charset val="238"/>
    </font>
    <font>
      <b/>
      <sz val="24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u/>
      <sz val="11"/>
      <color indexed="12"/>
      <name val="Calibri"/>
      <family val="2"/>
      <charset val="238"/>
    </font>
    <font>
      <sz val="11"/>
      <color indexed="8"/>
      <name val="Calibri"/>
      <family val="2"/>
      <charset val="238"/>
    </font>
    <font>
      <u/>
      <sz val="11"/>
      <color indexed="8"/>
      <name val="Calibri"/>
      <family val="2"/>
      <charset val="238"/>
    </font>
    <font>
      <u/>
      <sz val="11"/>
      <color indexed="12"/>
      <name val="Calibri"/>
      <family val="2"/>
      <charset val="238"/>
    </font>
    <font>
      <u/>
      <sz val="11"/>
      <color indexed="8"/>
      <name val="Calibri"/>
      <family val="2"/>
      <charset val="238"/>
    </font>
    <font>
      <b/>
      <sz val="22"/>
      <color indexed="8"/>
      <name val="Arial"/>
      <family val="2"/>
      <charset val="238"/>
    </font>
    <font>
      <vertAlign val="subscript"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3" xfId="0" applyFont="1" applyBorder="1" applyAlignment="1"/>
    <xf numFmtId="0" fontId="8" fillId="0" borderId="0" xfId="0" applyFont="1" applyAlignment="1">
      <alignment wrapText="1"/>
    </xf>
    <xf numFmtId="4" fontId="8" fillId="0" borderId="0" xfId="0" applyNumberFormat="1" applyFont="1" applyAlignment="1"/>
    <xf numFmtId="0" fontId="8" fillId="0" borderId="0" xfId="0" applyFont="1" applyAlignment="1"/>
    <xf numFmtId="0" fontId="8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/>
    <xf numFmtId="3" fontId="8" fillId="0" borderId="0" xfId="0" applyNumberFormat="1" applyFont="1" applyAlignment="1"/>
    <xf numFmtId="167" fontId="8" fillId="0" borderId="0" xfId="0" applyNumberFormat="1" applyFont="1" applyAlignment="1"/>
    <xf numFmtId="168" fontId="8" fillId="0" borderId="0" xfId="0" applyNumberFormat="1" applyFont="1"/>
    <xf numFmtId="169" fontId="8" fillId="0" borderId="0" xfId="0" applyNumberFormat="1" applyFont="1" applyAlignment="1"/>
    <xf numFmtId="4" fontId="8" fillId="0" borderId="0" xfId="0" applyNumberFormat="1" applyFont="1"/>
    <xf numFmtId="0" fontId="11" fillId="0" borderId="0" xfId="0" applyFont="1" applyAlignment="1">
      <alignment wrapText="1"/>
    </xf>
    <xf numFmtId="4" fontId="11" fillId="0" borderId="0" xfId="0" applyNumberFormat="1" applyFont="1" applyAlignment="1">
      <alignment horizontal="right"/>
    </xf>
    <xf numFmtId="0" fontId="11" fillId="0" borderId="0" xfId="0" applyFont="1" applyAlignment="1"/>
    <xf numFmtId="170" fontId="11" fillId="0" borderId="0" xfId="0" applyNumberFormat="1" applyFont="1" applyAlignment="1">
      <alignment horizontal="right"/>
    </xf>
    <xf numFmtId="0" fontId="12" fillId="0" borderId="0" xfId="0" applyFont="1" applyAlignment="1"/>
    <xf numFmtId="167" fontId="11" fillId="0" borderId="0" xfId="0" applyNumberFormat="1" applyFont="1" applyAlignment="1">
      <alignment horizontal="right"/>
    </xf>
    <xf numFmtId="171" fontId="8" fillId="0" borderId="0" xfId="0" applyNumberFormat="1" applyFont="1" applyAlignment="1"/>
    <xf numFmtId="0" fontId="13" fillId="0" borderId="0" xfId="0" applyFont="1" applyAlignment="1"/>
    <xf numFmtId="170" fontId="8" fillId="0" borderId="0" xfId="0" applyNumberFormat="1" applyFont="1" applyAlignment="1"/>
    <xf numFmtId="0" fontId="14" fillId="0" borderId="0" xfId="0" applyFont="1" applyAlignment="1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4" fontId="8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3" fillId="0" borderId="0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15" fillId="0" borderId="0" xfId="0" applyFont="1" applyAlignment="1"/>
    <xf numFmtId="0" fontId="3" fillId="0" borderId="11" xfId="0" applyFont="1" applyBorder="1" applyAlignment="1"/>
    <xf numFmtId="0" fontId="3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3" fontId="3" fillId="0" borderId="0" xfId="0" applyNumberFormat="1" applyFont="1" applyAlignment="1">
      <alignment wrapText="1"/>
    </xf>
    <xf numFmtId="0" fontId="3" fillId="0" borderId="12" xfId="0" applyFont="1" applyBorder="1" applyAlignment="1">
      <alignment wrapText="1"/>
    </xf>
    <xf numFmtId="3" fontId="3" fillId="0" borderId="13" xfId="0" applyNumberFormat="1" applyFont="1" applyBorder="1" applyAlignment="1">
      <alignment wrapText="1"/>
    </xf>
    <xf numFmtId="3" fontId="3" fillId="0" borderId="13" xfId="0" applyNumberFormat="1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3" fontId="3" fillId="0" borderId="14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horizontal="left" wrapText="1"/>
    </xf>
    <xf numFmtId="3" fontId="3" fillId="0" borderId="15" xfId="0" applyNumberFormat="1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15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3" fillId="0" borderId="15" xfId="0" applyFont="1" applyBorder="1" applyAlignment="1">
      <alignment wrapText="1"/>
    </xf>
    <xf numFmtId="3" fontId="6" fillId="0" borderId="15" xfId="0" applyNumberFormat="1" applyFont="1" applyBorder="1" applyAlignment="1">
      <alignment wrapText="1"/>
    </xf>
    <xf numFmtId="3" fontId="3" fillId="0" borderId="10" xfId="0" applyNumberFormat="1" applyFont="1" applyBorder="1" applyAlignment="1">
      <alignment wrapText="1"/>
    </xf>
    <xf numFmtId="3" fontId="6" fillId="0" borderId="16" xfId="0" applyNumberFormat="1" applyFont="1" applyBorder="1" applyAlignment="1">
      <alignment wrapText="1"/>
    </xf>
    <xf numFmtId="3" fontId="3" fillId="0" borderId="6" xfId="0" applyNumberFormat="1" applyFont="1" applyBorder="1" applyAlignment="1">
      <alignment wrapText="1"/>
    </xf>
    <xf numFmtId="3" fontId="3" fillId="0" borderId="17" xfId="0" applyNumberFormat="1" applyFont="1" applyBorder="1" applyAlignment="1">
      <alignment wrapText="1"/>
    </xf>
    <xf numFmtId="3" fontId="3" fillId="0" borderId="18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3" fontId="7" fillId="0" borderId="18" xfId="0" applyNumberFormat="1" applyFont="1" applyBorder="1" applyAlignment="1">
      <alignment wrapText="1"/>
    </xf>
    <xf numFmtId="3" fontId="3" fillId="0" borderId="4" xfId="0" applyNumberFormat="1" applyFont="1" applyBorder="1" applyAlignment="1">
      <alignment wrapText="1"/>
    </xf>
    <xf numFmtId="3" fontId="7" fillId="0" borderId="19" xfId="0" applyNumberFormat="1" applyFont="1" applyBorder="1" applyAlignment="1">
      <alignment wrapText="1"/>
    </xf>
    <xf numFmtId="3" fontId="7" fillId="0" borderId="0" xfId="0" applyNumberFormat="1" applyFont="1" applyAlignment="1">
      <alignment wrapText="1"/>
    </xf>
    <xf numFmtId="3" fontId="3" fillId="0" borderId="8" xfId="0" applyNumberFormat="1" applyFont="1" applyBorder="1" applyAlignment="1">
      <alignment wrapText="1"/>
    </xf>
    <xf numFmtId="3" fontId="6" fillId="0" borderId="20" xfId="0" applyNumberFormat="1" applyFont="1" applyBorder="1" applyAlignment="1">
      <alignment wrapText="1"/>
    </xf>
    <xf numFmtId="1" fontId="3" fillId="0" borderId="0" xfId="0" applyNumberFormat="1" applyFont="1" applyAlignment="1">
      <alignment wrapText="1"/>
    </xf>
    <xf numFmtId="0" fontId="3" fillId="0" borderId="6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6" fillId="0" borderId="18" xfId="0" applyFont="1" applyBorder="1" applyAlignment="1">
      <alignment wrapText="1"/>
    </xf>
    <xf numFmtId="3" fontId="6" fillId="0" borderId="18" xfId="0" applyNumberFormat="1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19" xfId="0" applyFont="1" applyBorder="1" applyAlignment="1">
      <alignment wrapText="1"/>
    </xf>
    <xf numFmtId="3" fontId="6" fillId="0" borderId="19" xfId="0" applyNumberFormat="1" applyFont="1" applyBorder="1" applyAlignment="1">
      <alignment wrapText="1"/>
    </xf>
    <xf numFmtId="3" fontId="6" fillId="0" borderId="17" xfId="0" applyNumberFormat="1" applyFont="1" applyBorder="1" applyAlignment="1">
      <alignment wrapText="1"/>
    </xf>
    <xf numFmtId="3" fontId="3" fillId="0" borderId="19" xfId="0" applyNumberFormat="1" applyFont="1" applyBorder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 applyAlignment="1">
      <alignment wrapText="1"/>
    </xf>
    <xf numFmtId="3" fontId="3" fillId="0" borderId="21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wrapText="1"/>
    </xf>
    <xf numFmtId="0" fontId="4" fillId="0" borderId="23" xfId="0" applyFont="1" applyBorder="1" applyAlignment="1">
      <alignment wrapText="1"/>
    </xf>
    <xf numFmtId="166" fontId="3" fillId="0" borderId="21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wrapText="1"/>
    </xf>
    <xf numFmtId="0" fontId="3" fillId="0" borderId="13" xfId="0" applyFont="1" applyBorder="1" applyAlignment="1">
      <alignment horizontal="left" wrapText="1"/>
    </xf>
    <xf numFmtId="0" fontId="3" fillId="0" borderId="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24" xfId="0" applyFont="1" applyBorder="1" applyAlignment="1">
      <alignment wrapText="1"/>
    </xf>
    <xf numFmtId="3" fontId="3" fillId="0" borderId="25" xfId="0" applyNumberFormat="1" applyFont="1" applyBorder="1" applyAlignment="1">
      <alignment wrapText="1"/>
    </xf>
    <xf numFmtId="0" fontId="3" fillId="0" borderId="25" xfId="0" applyFont="1" applyBorder="1" applyAlignment="1">
      <alignment wrapText="1"/>
    </xf>
    <xf numFmtId="3" fontId="6" fillId="0" borderId="26" xfId="0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Ślad węglowy Gdyni za 2020</a:t>
            </a:r>
          </a:p>
        </c:rich>
      </c:tx>
      <c:layout>
        <c:manualLayout>
          <c:xMode val="edge"/>
          <c:yMode val="edge"/>
          <c:x val="0.13374421379145784"/>
          <c:y val="2.7777757288535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BD0-4CB0-AA28-346D83521A75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BD0-4CB0-AA28-346D83521A75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BD0-4CB0-AA28-346D83521A75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BD0-4CB0-AA28-346D83521A75}"/>
              </c:ext>
            </c:extLst>
          </c:dPt>
          <c:dPt>
            <c:idx val="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BD0-4CB0-AA28-346D83521A75}"/>
              </c:ext>
            </c:extLst>
          </c:dPt>
          <c:dPt>
            <c:idx val="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BD0-4CB0-AA28-346D83521A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'Analityka śladu węglowego Gdyni'!$A$4:$B$13</c:f>
              <c:multiLvlStrCache>
                <c:ptCount val="10"/>
                <c:lvl>
                  <c:pt idx="0">
                    <c:v>Zużycie ciepła sieciowego i piece indywidualne na paliwo stałe</c:v>
                  </c:pt>
                  <c:pt idx="1">
                    <c:v>Zużycie prądu</c:v>
                  </c:pt>
                  <c:pt idx="2">
                    <c:v>Zużycie gazu</c:v>
                  </c:pt>
                  <c:pt idx="3">
                    <c:v>Emisje ulotne</c:v>
                  </c:pt>
                  <c:pt idx="4">
                    <c:v>Drogowy</c:v>
                  </c:pt>
                  <c:pt idx="5">
                    <c:v>Wodny</c:v>
                  </c:pt>
                  <c:pt idx="6">
                    <c:v>Kolejowy</c:v>
                  </c:pt>
                  <c:pt idx="7">
                    <c:v>Obróbka ścieków</c:v>
                  </c:pt>
                  <c:pt idx="8">
                    <c:v>Obróbka biologiczna odpadów stałych</c:v>
                  </c:pt>
                  <c:pt idx="9">
                    <c:v>Wywóz odpadów stałych</c:v>
                  </c:pt>
                </c:lvl>
                <c:lvl>
                  <c:pt idx="0">
                    <c:v>Energia stacjonarna</c:v>
                  </c:pt>
                  <c:pt idx="4">
                    <c:v>Transport</c:v>
                  </c:pt>
                  <c:pt idx="7">
                    <c:v>Odpady</c:v>
                  </c:pt>
                </c:lvl>
              </c:multiLvlStrCache>
            </c:multiLvlStrRef>
          </c:cat>
          <c:val>
            <c:numRef>
              <c:f>'Analityka śladu węglowego Gdyni'!$C$4:$C$13</c:f>
              <c:numCache>
                <c:formatCode>#,##0</c:formatCode>
                <c:ptCount val="10"/>
                <c:pt idx="0">
                  <c:v>403432.82160537795</c:v>
                </c:pt>
                <c:pt idx="1">
                  <c:v>253958.37257999982</c:v>
                </c:pt>
                <c:pt idx="2">
                  <c:v>104528.41629136202</c:v>
                </c:pt>
                <c:pt idx="3">
                  <c:v>94.289461801920012</c:v>
                </c:pt>
                <c:pt idx="4">
                  <c:v>327233.17260171298</c:v>
                </c:pt>
                <c:pt idx="5">
                  <c:v>70503.957171536924</c:v>
                </c:pt>
                <c:pt idx="6">
                  <c:v>24296.022992816001</c:v>
                </c:pt>
                <c:pt idx="7">
                  <c:v>8557.3417999999983</c:v>
                </c:pt>
                <c:pt idx="8">
                  <c:v>5227.9997899999998</c:v>
                </c:pt>
                <c:pt idx="9">
                  <c:v>3148.3014360840002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D0-4CB0-AA28-346D83521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562800"/>
        <c:axId val="97557224"/>
      </c:barChart>
      <c:catAx>
        <c:axId val="97562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7557224"/>
        <c:crosses val="autoZero"/>
        <c:auto val="1"/>
        <c:lblAlgn val="ctr"/>
        <c:lblOffset val="100"/>
        <c:noMultiLvlLbl val="0"/>
      </c:catAx>
      <c:valAx>
        <c:axId val="97557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7562800"/>
        <c:crosses val="autoZero"/>
        <c:crossBetween val="between"/>
        <c:majorUnit val="100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Ślad węglowy Gdyni za 2020</a:t>
            </a:r>
          </a:p>
        </c:rich>
      </c:tx>
      <c:layout>
        <c:manualLayout>
          <c:xMode val="edge"/>
          <c:yMode val="edge"/>
          <c:x val="2.2667621092817957E-2"/>
          <c:y val="2.08333333333333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26798536546568041"/>
          <c:y val="0.24585507963337042"/>
          <c:w val="0.46402926906863917"/>
          <c:h val="0.7215533660386692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559-4BF4-8E98-3A748F49CD6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559-4BF4-8E98-3A748F49CD6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559-4BF4-8E98-3A748F49CD6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1.1038108872754622E-2"/>
                  <c:y val="-1.262439851268591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756553158127961"/>
                      <c:h val="0.202152777777777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559-4BF4-8E98-3A748F49CD6A}"/>
                </c:ext>
              </c:extLst>
            </c:dLbl>
            <c:dLbl>
              <c:idx val="4"/>
              <c:layout>
                <c:manualLayout>
                  <c:x val="4.3679312813171063E-2"/>
                  <c:y val="2.254647856517935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178451178451182"/>
                      <c:h val="0.172233994310920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559-4BF4-8E98-3A748F49CD6A}"/>
                </c:ext>
              </c:extLst>
            </c:dLbl>
            <c:dLbl>
              <c:idx val="7"/>
              <c:layout>
                <c:manualLayout>
                  <c:x val="5.2831022384828156E-3"/>
                  <c:y val="6.5504115650465156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59-4BF4-8E98-3A748F49CD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'Analityka śladu węglowego Gdyni'!$A$4:$A$13</c:f>
              <c:strCache>
                <c:ptCount val="8"/>
                <c:pt idx="0">
                  <c:v>Energia stacjonarna</c:v>
                </c:pt>
                <c:pt idx="4">
                  <c:v>Transport</c:v>
                </c:pt>
                <c:pt idx="7">
                  <c:v>Odpady</c:v>
                </c:pt>
              </c:strCache>
            </c:strRef>
          </c:cat>
          <c:val>
            <c:numRef>
              <c:f>'Analityka śladu węglowego Gdyni'!$D$4:$D$13</c:f>
              <c:numCache>
                <c:formatCode>General</c:formatCode>
                <c:ptCount val="10"/>
                <c:pt idx="0" formatCode="#,##0">
                  <c:v>762013.8999385417</c:v>
                </c:pt>
                <c:pt idx="4" formatCode="#,##0">
                  <c:v>422033.1527660659</c:v>
                </c:pt>
                <c:pt idx="7" formatCode="#,##0">
                  <c:v>16933.643026083999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59-4BF4-8E98-3A748F49C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18</xdr:row>
      <xdr:rowOff>161925</xdr:rowOff>
    </xdr:from>
    <xdr:to>
      <xdr:col>16</xdr:col>
      <xdr:colOff>0</xdr:colOff>
      <xdr:row>41</xdr:row>
      <xdr:rowOff>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F94E4E53-05A7-020B-DAF1-0DA3AB1A71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</xdr:row>
      <xdr:rowOff>0</xdr:rowOff>
    </xdr:from>
    <xdr:to>
      <xdr:col>13</xdr:col>
      <xdr:colOff>0</xdr:colOff>
      <xdr:row>18</xdr:row>
      <xdr:rowOff>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B6193977-700B-BE21-D393-96DFE6B23C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0.00227</cdr:x>
      <cdr:y>0.01874</cdr:y>
    </cdr:from>
    <cdr:to>
      <cdr:x>0.08523</cdr:x>
      <cdr:y>0.08665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44A0231D-5DF2-EAD5-9C4B-787273649E79}"/>
            </a:ext>
          </a:extLst>
        </cdr:cNvPr>
        <cdr:cNvSpPr txBox="1"/>
      </cdr:nvSpPr>
      <cdr:spPr>
        <a:xfrm xmlns:a="http://schemas.openxmlformats.org/drawingml/2006/main">
          <a:off x="19050" y="76200"/>
          <a:ext cx="69532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l-PL" sz="1100"/>
            <a:t>tCO</a:t>
          </a:r>
          <a:r>
            <a:rPr lang="pl-PL" sz="1100" baseline="-25000"/>
            <a:t>2</a:t>
          </a:r>
          <a:r>
            <a:rPr lang="pl-PL" sz="1100"/>
            <a:t>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0.78571</cdr:x>
      <cdr:y>0.91406</cdr:y>
    </cdr:from>
    <cdr:to>
      <cdr:x>0.94156</cdr:x>
      <cdr:y>0.98958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1ADD5373-C481-5182-100B-B865797A7A3F}"/>
            </a:ext>
          </a:extLst>
        </cdr:cNvPr>
        <cdr:cNvSpPr txBox="1"/>
      </cdr:nvSpPr>
      <cdr:spPr>
        <a:xfrm xmlns:a="http://schemas.openxmlformats.org/drawingml/2006/main">
          <a:off x="4610100" y="3343274"/>
          <a:ext cx="9144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>
              <a:effectLst/>
              <a:latin typeface="+mn-lt"/>
              <a:ea typeface="+mn-ea"/>
              <a:cs typeface="+mn-cs"/>
            </a:rPr>
            <a:t>wartości w tCO</a:t>
          </a:r>
          <a:r>
            <a:rPr lang="pl-PL" sz="1100" baseline="-25000">
              <a:effectLst/>
              <a:latin typeface="+mn-lt"/>
              <a:ea typeface="+mn-ea"/>
              <a:cs typeface="+mn-cs"/>
            </a:rPr>
            <a:t>2</a:t>
          </a:r>
          <a:r>
            <a:rPr lang="pl-PL" sz="1100">
              <a:effectLst/>
              <a:latin typeface="+mn-lt"/>
              <a:ea typeface="+mn-ea"/>
              <a:cs typeface="+mn-cs"/>
            </a:rPr>
            <a:t>e</a:t>
          </a:r>
          <a:endParaRPr lang="pl-PL">
            <a:effectLst/>
          </a:endParaRPr>
        </a:p>
        <a:p xmlns:a="http://schemas.openxmlformats.org/drawingml/2006/main">
          <a:endParaRPr lang="pl-PL" sz="1100"/>
        </a:p>
      </cdr:txBody>
    </cdr:sp>
  </cdr:relSizeAnchor>
</c:userShape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gnig.pl/czym-jest-gaz-ziemny" TargetMode="External"/><Relationship Id="rId13" Type="http://schemas.openxmlformats.org/officeDocument/2006/relationships/hyperlink" Target="https://www.epa.gov/sites/default/files/2015-07/documents/emission-factors_2014.pdf" TargetMode="External"/><Relationship Id="rId18" Type="http://schemas.openxmlformats.org/officeDocument/2006/relationships/hyperlink" Target="http://www.prokolej.org/pl/infografiki" TargetMode="External"/><Relationship Id="rId3" Type="http://schemas.openxmlformats.org/officeDocument/2006/relationships/hyperlink" Target="https://www.ewe.pl/kalkulator/przelicznik-jednostki" TargetMode="External"/><Relationship Id="rId21" Type="http://schemas.openxmlformats.org/officeDocument/2006/relationships/hyperlink" Target="https://ghgprotocol.org/sites/default/files/standards/GPC_Full_MASTER_RW_v7.pdf" TargetMode="External"/><Relationship Id="rId7" Type="http://schemas.openxmlformats.org/officeDocument/2006/relationships/hyperlink" Target="https://www.sambudrol.pl/blog/2017/07/24/wegiel-kamienny-faq/" TargetMode="External"/><Relationship Id="rId12" Type="http://schemas.openxmlformats.org/officeDocument/2006/relationships/hyperlink" Target="https://cng-lng.pl/wiadomosci/Flota-CNG,wiadomosc,5515.html" TargetMode="External"/><Relationship Id="rId17" Type="http://schemas.openxmlformats.org/officeDocument/2006/relationships/hyperlink" Target="https://www.cer.be/topics/sustainability" TargetMode="External"/><Relationship Id="rId2" Type="http://schemas.openxmlformats.org/officeDocument/2006/relationships/hyperlink" Target="https://www.kobize.pl/uploads/materialy/materialy_do_pobrania/wskazniki_emisyjnosci/Wskazniki_emisyjnosci_grudzien_2021.pdf" TargetMode="External"/><Relationship Id="rId16" Type="http://schemas.openxmlformats.org/officeDocument/2006/relationships/hyperlink" Target="https://calculator.carbonfootprint.com/calculator.aspx?lang=pl&amp;tab=6" TargetMode="External"/><Relationship Id="rId20" Type="http://schemas.openxmlformats.org/officeDocument/2006/relationships/hyperlink" Target="https://ghgprotocol.org/sites/default/files/standards/GPC_Full_MASTER_RW_v7.pdf" TargetMode="External"/><Relationship Id="rId1" Type="http://schemas.openxmlformats.org/officeDocument/2006/relationships/hyperlink" Target="https://www.kobize.pl/uploads/materialy/materialy_do_pobrania/monitorowanie_raportowanie_weryfikacja_emisji_w_eu_ets/WO_i_WE_do_monitorowania-ETS-2021.pdf" TargetMode="External"/><Relationship Id="rId6" Type="http://schemas.openxmlformats.org/officeDocument/2006/relationships/hyperlink" Target="https://www.kobize.pl/uploads/materialy/materialy_do_pobrania/monitorowanie_raportowanie_weryfikacja_emisji_w_eu_ets/WO_i_WE_do_monitorowania-ETS-2021.pdf" TargetMode="External"/><Relationship Id="rId11" Type="http://schemas.openxmlformats.org/officeDocument/2006/relationships/hyperlink" Target="http://2008.raportroczny.lotos.pl/pdf/dane_tabela.pdf" TargetMode="External"/><Relationship Id="rId24" Type="http://schemas.openxmlformats.org/officeDocument/2006/relationships/hyperlink" Target="https://www.naukowiec.org/tablice/chemia/podstawowe-wlasciwosci-gazow-i-par_402.html" TargetMode="External"/><Relationship Id="rId5" Type="http://schemas.openxmlformats.org/officeDocument/2006/relationships/hyperlink" Target="https://www.kobize.pl/uploads/materialy/materialy_do_pobrania/monitorowanie_raportowanie_weryfikacja_emisji_w_eu_ets/WO_i_WE_do_monitorowania-ETS-2021.pdf" TargetMode="External"/><Relationship Id="rId15" Type="http://schemas.openxmlformats.org/officeDocument/2006/relationships/hyperlink" Target="http://www.intercity.pl/" TargetMode="External"/><Relationship Id="rId23" Type="http://schemas.openxmlformats.org/officeDocument/2006/relationships/hyperlink" Target="https://www.pigeor.pl/biogaz" TargetMode="External"/><Relationship Id="rId10" Type="http://schemas.openxmlformats.org/officeDocument/2006/relationships/hyperlink" Target="http://2008.raportroczny.lotos.pl/pdf/dane_tabela.pdf" TargetMode="External"/><Relationship Id="rId19" Type="http://schemas.openxmlformats.org/officeDocument/2006/relationships/hyperlink" Target="https://www.sciencedirect.com/science/article/pii/S0048969721055133?via%3Dihub" TargetMode="External"/><Relationship Id="rId4" Type="http://schemas.openxmlformats.org/officeDocument/2006/relationships/hyperlink" Target="https://www.ewe.pl/kalkulator/przelicznik-jednostki" TargetMode="External"/><Relationship Id="rId9" Type="http://schemas.openxmlformats.org/officeDocument/2006/relationships/hyperlink" Target="http://2008.raportroczny.lotos.pl/pdf/dane_tabela.pdf" TargetMode="External"/><Relationship Id="rId14" Type="http://schemas.openxmlformats.org/officeDocument/2006/relationships/hyperlink" Target="https://calculator.carbonfootprint.com/calculator.aspx?lang=pl&amp;tab=6" TargetMode="External"/><Relationship Id="rId22" Type="http://schemas.openxmlformats.org/officeDocument/2006/relationships/hyperlink" Target="https://www.pigeor.pl/bioga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41"/>
  <sheetViews>
    <sheetView tabSelected="1" zoomScaleNormal="100" workbookViewId="0">
      <selection activeCell="O13" sqref="O13"/>
    </sheetView>
  </sheetViews>
  <sheetFormatPr defaultColWidth="12.5703125" defaultRowHeight="12.75" x14ac:dyDescent="0.2"/>
  <cols>
    <col min="1" max="1" width="43.42578125" style="51" customWidth="1"/>
    <col min="2" max="2" width="17.85546875" style="51" customWidth="1"/>
    <col min="3" max="3" width="17" style="51" customWidth="1"/>
    <col min="4" max="4" width="22.7109375" style="51" customWidth="1"/>
    <col min="5" max="5" width="16.85546875" style="51" customWidth="1"/>
    <col min="6" max="16384" width="12.5703125" style="51"/>
  </cols>
  <sheetData>
    <row r="1" spans="1:26" ht="32.25" customHeight="1" x14ac:dyDescent="0.2">
      <c r="A1" s="100" t="s">
        <v>208</v>
      </c>
      <c r="B1" s="100"/>
      <c r="C1" s="100"/>
      <c r="D1" s="100"/>
      <c r="E1" s="100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x14ac:dyDescent="0.2">
      <c r="A2" s="1"/>
      <c r="B2" s="1"/>
      <c r="C2" s="2"/>
      <c r="D2" s="50"/>
      <c r="E2" s="50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4.25" x14ac:dyDescent="0.25">
      <c r="A3" s="3" t="s">
        <v>0</v>
      </c>
      <c r="B3" s="3" t="s">
        <v>1</v>
      </c>
      <c r="C3" s="4" t="s">
        <v>209</v>
      </c>
      <c r="D3" s="113" t="s">
        <v>210</v>
      </c>
      <c r="E3" s="52" t="s">
        <v>2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51" x14ac:dyDescent="0.2">
      <c r="A4" s="99" t="s">
        <v>3</v>
      </c>
      <c r="B4" s="3" t="s">
        <v>4</v>
      </c>
      <c r="C4" s="4">
        <f>E37</f>
        <v>403432.82160537795</v>
      </c>
      <c r="D4" s="95">
        <f>SUM(C4:C7)</f>
        <v>762013.8999385417</v>
      </c>
      <c r="E4" s="98">
        <f>D4/$C14</f>
        <v>0.63449304609756674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x14ac:dyDescent="0.2">
      <c r="A5" s="96"/>
      <c r="B5" s="3" t="s">
        <v>5</v>
      </c>
      <c r="C5" s="4">
        <f>E44</f>
        <v>253958.37257999982</v>
      </c>
      <c r="D5" s="96"/>
      <c r="E5" s="96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x14ac:dyDescent="0.2">
      <c r="A6" s="96"/>
      <c r="B6" s="3" t="s">
        <v>6</v>
      </c>
      <c r="C6" s="4">
        <f>E47</f>
        <v>104528.41629136202</v>
      </c>
      <c r="D6" s="96"/>
      <c r="E6" s="96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x14ac:dyDescent="0.2">
      <c r="A7" s="97"/>
      <c r="B7" s="3" t="s">
        <v>7</v>
      </c>
      <c r="C7" s="4">
        <f>E50</f>
        <v>94.289461801920012</v>
      </c>
      <c r="D7" s="97"/>
      <c r="E7" s="97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x14ac:dyDescent="0.2">
      <c r="A8" s="99" t="s">
        <v>8</v>
      </c>
      <c r="B8" s="3" t="s">
        <v>9</v>
      </c>
      <c r="C8" s="4">
        <f>E67</f>
        <v>327233.17260171298</v>
      </c>
      <c r="D8" s="95">
        <f>SUM(C8:C10)</f>
        <v>422033.1527660659</v>
      </c>
      <c r="E8" s="98">
        <f>D8/C14</f>
        <v>0.35140710776312317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x14ac:dyDescent="0.2">
      <c r="A9" s="96"/>
      <c r="B9" s="3" t="s">
        <v>10</v>
      </c>
      <c r="C9" s="4">
        <f>E75</f>
        <v>70503.957171536924</v>
      </c>
      <c r="D9" s="96"/>
      <c r="E9" s="96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x14ac:dyDescent="0.2">
      <c r="A10" s="97"/>
      <c r="B10" s="3" t="s">
        <v>11</v>
      </c>
      <c r="C10" s="4">
        <f>E82</f>
        <v>24296.022992816001</v>
      </c>
      <c r="D10" s="97"/>
      <c r="E10" s="97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x14ac:dyDescent="0.2">
      <c r="A11" s="99" t="s">
        <v>12</v>
      </c>
      <c r="B11" s="3" t="s">
        <v>13</v>
      </c>
      <c r="C11" s="4">
        <f>E88</f>
        <v>8557.3417999999983</v>
      </c>
      <c r="D11" s="95">
        <f>SUM(C11:C13)</f>
        <v>16933.643026083999</v>
      </c>
      <c r="E11" s="98">
        <f>D11/C14</f>
        <v>1.4099846139309802E-2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25.5" x14ac:dyDescent="0.2">
      <c r="A12" s="96"/>
      <c r="B12" s="3" t="s">
        <v>14</v>
      </c>
      <c r="C12" s="4">
        <f>E92+E93</f>
        <v>5227.9997899999998</v>
      </c>
      <c r="D12" s="96"/>
      <c r="E12" s="96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25.5" x14ac:dyDescent="0.2">
      <c r="A13" s="97"/>
      <c r="B13" s="3" t="s">
        <v>15</v>
      </c>
      <c r="C13" s="4">
        <f>E98</f>
        <v>3148.3014360840002</v>
      </c>
      <c r="D13" s="97"/>
      <c r="E13" s="97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x14ac:dyDescent="0.2">
      <c r="A14" s="5"/>
      <c r="B14" s="53" t="s">
        <v>16</v>
      </c>
      <c r="C14" s="54">
        <f>SUM(C4:C13)</f>
        <v>1200980.695730692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x14ac:dyDescent="0.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x14ac:dyDescent="0.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8.75" x14ac:dyDescent="0.3">
      <c r="A18" s="55" t="s">
        <v>3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4.25" x14ac:dyDescent="0.2">
      <c r="A19" s="11"/>
      <c r="B19" s="5" t="s">
        <v>17</v>
      </c>
      <c r="C19" s="5" t="s">
        <v>18</v>
      </c>
      <c r="D19" s="50" t="s">
        <v>19</v>
      </c>
      <c r="E19" s="1" t="s">
        <v>211</v>
      </c>
      <c r="F19" s="11"/>
      <c r="G19" s="56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x14ac:dyDescent="0.2">
      <c r="A20" s="93" t="s">
        <v>20</v>
      </c>
      <c r="B20" s="94"/>
      <c r="C20" s="94"/>
      <c r="D20" s="94"/>
      <c r="E20" s="57"/>
      <c r="F20" s="11"/>
      <c r="G20" s="56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x14ac:dyDescent="0.2">
      <c r="A21" s="58" t="s">
        <v>21</v>
      </c>
      <c r="B21" s="59"/>
      <c r="C21" s="60"/>
      <c r="D21" s="61"/>
      <c r="E21" s="62"/>
      <c r="F21" s="11"/>
      <c r="G21" s="56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x14ac:dyDescent="0.2">
      <c r="A22" s="45" t="s">
        <v>22</v>
      </c>
      <c r="B22" s="63">
        <v>2105784.584999999</v>
      </c>
      <c r="C22" s="64" t="s">
        <v>23</v>
      </c>
      <c r="D22" s="46" t="s">
        <v>207</v>
      </c>
      <c r="E22" s="65">
        <f>B22*'Współczynniki do obliczeń'!$B$15</f>
        <v>246151.47749440488</v>
      </c>
      <c r="F22" s="11"/>
      <c r="G22" s="56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x14ac:dyDescent="0.2">
      <c r="A23" s="45" t="s">
        <v>24</v>
      </c>
      <c r="B23" s="63">
        <v>128578.802</v>
      </c>
      <c r="C23" s="64" t="s">
        <v>23</v>
      </c>
      <c r="D23" s="46" t="s">
        <v>207</v>
      </c>
      <c r="E23" s="65">
        <f>B23*'Współczynniki do obliczeń'!$B$15</f>
        <v>15029.961902186</v>
      </c>
      <c r="F23" s="11"/>
      <c r="G23" s="56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x14ac:dyDescent="0.2">
      <c r="A24" s="45" t="s">
        <v>25</v>
      </c>
      <c r="B24" s="63">
        <v>50045.022000000004</v>
      </c>
      <c r="C24" s="64" t="s">
        <v>23</v>
      </c>
      <c r="D24" s="46" t="s">
        <v>207</v>
      </c>
      <c r="E24" s="65">
        <f>B24*'Współczynniki do obliczeń'!$B$15</f>
        <v>5849.9127566460002</v>
      </c>
      <c r="F24" s="11"/>
      <c r="G24" s="56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x14ac:dyDescent="0.2">
      <c r="A25" s="45" t="s">
        <v>26</v>
      </c>
      <c r="B25" s="63">
        <v>7598.6010000000006</v>
      </c>
      <c r="C25" s="64" t="s">
        <v>23</v>
      </c>
      <c r="D25" s="46" t="s">
        <v>207</v>
      </c>
      <c r="E25" s="65">
        <f>B25*'Współczynniki do obliczeń'!$B$15</f>
        <v>888.22326669300003</v>
      </c>
      <c r="F25" s="11"/>
      <c r="G25" s="56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x14ac:dyDescent="0.2">
      <c r="A26" s="45" t="s">
        <v>27</v>
      </c>
      <c r="B26" s="63">
        <v>246240.78599999991</v>
      </c>
      <c r="C26" s="64" t="s">
        <v>23</v>
      </c>
      <c r="D26" s="46" t="s">
        <v>207</v>
      </c>
      <c r="E26" s="65">
        <f>B26*'Współczynniki do obliczeń'!$B$15</f>
        <v>28783.82419789799</v>
      </c>
      <c r="F26" s="11"/>
      <c r="G26" s="56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x14ac:dyDescent="0.2">
      <c r="A27" s="45" t="s">
        <v>28</v>
      </c>
      <c r="B27" s="63">
        <v>94388.527999999977</v>
      </c>
      <c r="C27" s="64" t="s">
        <v>23</v>
      </c>
      <c r="D27" s="46" t="s">
        <v>207</v>
      </c>
      <c r="E27" s="65">
        <f>B27*'Współczynniki do obliczeń'!$B$15</f>
        <v>11033.358203503996</v>
      </c>
      <c r="F27" s="11"/>
      <c r="G27" s="56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x14ac:dyDescent="0.2">
      <c r="A28" s="45" t="s">
        <v>29</v>
      </c>
      <c r="B28" s="63">
        <v>320786.82200000028</v>
      </c>
      <c r="C28" s="64" t="s">
        <v>23</v>
      </c>
      <c r="D28" s="46" t="s">
        <v>207</v>
      </c>
      <c r="E28" s="65">
        <f>B28*'Współczynniki do obliczeń'!$B$15</f>
        <v>37497.733984046034</v>
      </c>
      <c r="F28" s="11"/>
      <c r="G28" s="56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x14ac:dyDescent="0.2">
      <c r="A29" s="45"/>
      <c r="B29" s="63"/>
      <c r="C29" s="64"/>
      <c r="D29" s="46"/>
      <c r="E29" s="65"/>
      <c r="F29" s="11"/>
      <c r="G29" s="56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x14ac:dyDescent="0.2">
      <c r="A30" s="45" t="s">
        <v>189</v>
      </c>
      <c r="B30" s="63">
        <v>450121.0508755871</v>
      </c>
      <c r="C30" s="64" t="s">
        <v>23</v>
      </c>
      <c r="D30" s="46" t="s">
        <v>207</v>
      </c>
      <c r="E30" s="65">
        <f>B30*'Współczynniki do obliczeń'!$B$15</f>
        <v>52616</v>
      </c>
      <c r="F30" s="11"/>
      <c r="G30" s="56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x14ac:dyDescent="0.2">
      <c r="A31" s="45"/>
      <c r="B31" s="63"/>
      <c r="C31" s="46"/>
      <c r="D31" s="46"/>
      <c r="E31" s="65"/>
      <c r="F31" s="11"/>
      <c r="G31" s="56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38.25" x14ac:dyDescent="0.2">
      <c r="A32" s="45" t="s">
        <v>195</v>
      </c>
      <c r="B32" s="66"/>
      <c r="C32" s="66"/>
      <c r="D32" s="66"/>
      <c r="E32" s="67"/>
      <c r="F32" s="68"/>
      <c r="G32" s="112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x14ac:dyDescent="0.2">
      <c r="A33" s="45" t="s">
        <v>30</v>
      </c>
      <c r="B33" s="63">
        <v>233.04</v>
      </c>
      <c r="C33" s="46" t="s">
        <v>31</v>
      </c>
      <c r="D33" s="46" t="s">
        <v>32</v>
      </c>
      <c r="E33" s="65">
        <f>B33*'Współczynniki do obliczeń'!B20</f>
        <v>4703.3298000000004</v>
      </c>
      <c r="F33" s="56"/>
      <c r="G33" s="56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x14ac:dyDescent="0.2">
      <c r="A34" s="45"/>
      <c r="B34" s="63"/>
      <c r="C34" s="46"/>
      <c r="D34" s="64"/>
      <c r="E34" s="69"/>
      <c r="F34" s="56"/>
      <c r="G34" s="56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25.5" x14ac:dyDescent="0.2">
      <c r="A35" s="45" t="s">
        <v>33</v>
      </c>
      <c r="B35" s="63"/>
      <c r="C35" s="46"/>
      <c r="D35" s="46" t="s">
        <v>196</v>
      </c>
      <c r="E35" s="65">
        <v>879</v>
      </c>
      <c r="F35" s="56"/>
      <c r="G35" s="56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x14ac:dyDescent="0.2">
      <c r="A36" s="45"/>
      <c r="B36" s="63"/>
      <c r="C36" s="46"/>
      <c r="D36" s="46"/>
      <c r="E36" s="69"/>
      <c r="F36" s="56"/>
      <c r="G36" s="56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x14ac:dyDescent="0.2">
      <c r="A37" s="45" t="s">
        <v>34</v>
      </c>
      <c r="B37" s="63"/>
      <c r="C37" s="46"/>
      <c r="D37" s="46"/>
      <c r="E37" s="70">
        <f>SUM(E20:E35)</f>
        <v>403432.82160537795</v>
      </c>
      <c r="F37" s="56"/>
      <c r="G37" s="56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x14ac:dyDescent="0.2">
      <c r="A38" s="49" t="s">
        <v>194</v>
      </c>
      <c r="B38" s="71"/>
      <c r="C38" s="47"/>
      <c r="D38" s="47"/>
      <c r="E38" s="72"/>
      <c r="F38" s="56"/>
      <c r="G38" s="56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x14ac:dyDescent="0.2">
      <c r="A39" s="11"/>
      <c r="B39" s="57"/>
      <c r="C39" s="8"/>
      <c r="D39" s="8"/>
      <c r="E39" s="11"/>
      <c r="F39" s="56"/>
      <c r="G39" s="56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x14ac:dyDescent="0.2">
      <c r="A40" s="6" t="s">
        <v>5</v>
      </c>
      <c r="B40" s="57"/>
      <c r="C40" s="8"/>
      <c r="D40" s="8"/>
      <c r="E40" s="11"/>
      <c r="F40" s="56"/>
      <c r="G40" s="56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x14ac:dyDescent="0.2">
      <c r="A41" s="12" t="s">
        <v>35</v>
      </c>
      <c r="B41" s="73">
        <v>361222.63999999972</v>
      </c>
      <c r="C41" s="13" t="s">
        <v>36</v>
      </c>
      <c r="D41" s="13" t="s">
        <v>198</v>
      </c>
      <c r="E41" s="74">
        <f>B41*'Współczynniki do obliczeń'!B7/1000</f>
        <v>252133.40271999981</v>
      </c>
      <c r="F41" s="56"/>
      <c r="G41" s="56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x14ac:dyDescent="0.2">
      <c r="A42" s="7" t="s">
        <v>35</v>
      </c>
      <c r="B42" s="57">
        <v>2614.5700000000002</v>
      </c>
      <c r="C42" s="8" t="s">
        <v>36</v>
      </c>
      <c r="D42" s="8" t="s">
        <v>199</v>
      </c>
      <c r="E42" s="75">
        <f>B42*'Współczynniki do obliczeń'!B7/1000</f>
        <v>1824.9698600000002</v>
      </c>
      <c r="F42" s="76"/>
      <c r="G42" s="76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x14ac:dyDescent="0.2">
      <c r="A43" s="7"/>
      <c r="B43" s="57"/>
      <c r="C43" s="8"/>
      <c r="D43" s="8"/>
      <c r="E43" s="77"/>
      <c r="F43" s="76"/>
      <c r="G43" s="76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x14ac:dyDescent="0.2">
      <c r="A44" s="9" t="s">
        <v>34</v>
      </c>
      <c r="B44" s="78"/>
      <c r="C44" s="10"/>
      <c r="D44" s="10"/>
      <c r="E44" s="79">
        <f>SUM(E41,E42)</f>
        <v>253958.37257999982</v>
      </c>
      <c r="F44" s="76"/>
      <c r="G44" s="76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x14ac:dyDescent="0.2">
      <c r="A45" s="11"/>
      <c r="B45" s="11"/>
      <c r="C45" s="8"/>
      <c r="D45" s="8"/>
      <c r="E45" s="11"/>
      <c r="F45" s="76"/>
      <c r="G45" s="80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x14ac:dyDescent="0.2">
      <c r="A46" s="6" t="s">
        <v>6</v>
      </c>
      <c r="B46" s="57"/>
      <c r="C46" s="8"/>
      <c r="D46" s="8"/>
      <c r="E46" s="57"/>
      <c r="F46" s="76"/>
      <c r="G46" s="80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25.5" x14ac:dyDescent="0.2">
      <c r="A47" s="14" t="s">
        <v>37</v>
      </c>
      <c r="B47" s="81">
        <v>51683058</v>
      </c>
      <c r="C47" s="15" t="s">
        <v>38</v>
      </c>
      <c r="D47" s="15" t="s">
        <v>200</v>
      </c>
      <c r="E47" s="82">
        <f>B47*'Współczynniki do obliczeń'!B13/1000</f>
        <v>104528.41629136202</v>
      </c>
      <c r="F47" s="76"/>
      <c r="G47" s="80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x14ac:dyDescent="0.2">
      <c r="A48" s="11"/>
      <c r="B48" s="83"/>
      <c r="C48" s="8"/>
      <c r="D48" s="8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x14ac:dyDescent="0.2">
      <c r="A49" s="6" t="s">
        <v>39</v>
      </c>
      <c r="B49" s="83"/>
      <c r="C49" s="8"/>
      <c r="D49" s="8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25.5" x14ac:dyDescent="0.2">
      <c r="A50" s="14" t="s">
        <v>40</v>
      </c>
      <c r="B50" s="81">
        <v>5240.84</v>
      </c>
      <c r="C50" s="15" t="s">
        <v>38</v>
      </c>
      <c r="D50" s="15" t="s">
        <v>200</v>
      </c>
      <c r="E50" s="82">
        <f>B50*'Współczynniki do obliczeń'!B25</f>
        <v>94.289461801920012</v>
      </c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x14ac:dyDescent="0.2">
      <c r="A51" s="11"/>
      <c r="B51" s="11"/>
      <c r="C51" s="11"/>
      <c r="D51" s="8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x14ac:dyDescent="0.2">
      <c r="A52" s="11"/>
      <c r="B52" s="11"/>
      <c r="C52" s="11"/>
      <c r="D52" s="8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8.75" x14ac:dyDescent="0.3">
      <c r="A53" s="55" t="s">
        <v>8</v>
      </c>
      <c r="B53" s="11"/>
      <c r="C53" s="11"/>
      <c r="D53" s="8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4.25" x14ac:dyDescent="0.2">
      <c r="A54" s="11"/>
      <c r="B54" s="5" t="s">
        <v>17</v>
      </c>
      <c r="C54" s="5" t="s">
        <v>18</v>
      </c>
      <c r="D54" s="8" t="s">
        <v>19</v>
      </c>
      <c r="E54" s="1" t="s">
        <v>211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x14ac:dyDescent="0.2">
      <c r="A55" s="6" t="s">
        <v>9</v>
      </c>
      <c r="B55" s="11"/>
      <c r="C55" s="11"/>
      <c r="D55" s="8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x14ac:dyDescent="0.2">
      <c r="A56" s="12" t="s">
        <v>190</v>
      </c>
      <c r="B56" s="73"/>
      <c r="C56" s="84"/>
      <c r="D56" s="13"/>
      <c r="E56" s="74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x14ac:dyDescent="0.2">
      <c r="A57" s="7" t="s">
        <v>41</v>
      </c>
      <c r="B57" s="57">
        <v>46527.910388059703</v>
      </c>
      <c r="C57" s="11" t="s">
        <v>31</v>
      </c>
      <c r="D57" s="8" t="s">
        <v>42</v>
      </c>
      <c r="E57" s="75">
        <f>B57*'Współczynniki do obliczeń'!$B$29*'Współczynniki do obliczeń'!$B$33</f>
        <v>149010.28580880002</v>
      </c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x14ac:dyDescent="0.2">
      <c r="A58" s="7" t="s">
        <v>43</v>
      </c>
      <c r="B58" s="57">
        <v>46505.284273898302</v>
      </c>
      <c r="C58" s="11" t="s">
        <v>31</v>
      </c>
      <c r="D58" s="8" t="s">
        <v>42</v>
      </c>
      <c r="E58" s="75">
        <f>B58*'Współczynniki do obliczeń'!$B$28*'Współczynniki do obliczeń'!$B$35</f>
        <v>144873.26157004799</v>
      </c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x14ac:dyDescent="0.2">
      <c r="A59" s="7" t="s">
        <v>44</v>
      </c>
      <c r="B59" s="57">
        <v>4386.2198043478265</v>
      </c>
      <c r="C59" s="11" t="s">
        <v>31</v>
      </c>
      <c r="D59" s="8" t="s">
        <v>42</v>
      </c>
      <c r="E59" s="75">
        <f>B59*'Współczynniki do obliczeń'!$B$30*'Współczynniki do obliczeń'!$B$37</f>
        <v>12267.379548800001</v>
      </c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x14ac:dyDescent="0.2">
      <c r="A60" s="7"/>
      <c r="B60" s="11"/>
      <c r="C60" s="11"/>
      <c r="D60" s="8"/>
      <c r="E60" s="85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x14ac:dyDescent="0.2">
      <c r="A61" s="7" t="s">
        <v>45</v>
      </c>
      <c r="B61" s="11"/>
      <c r="C61" s="11"/>
      <c r="D61" s="8"/>
      <c r="E61" s="86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63.75" x14ac:dyDescent="0.2">
      <c r="A62" s="11" t="s">
        <v>46</v>
      </c>
      <c r="B62" s="57">
        <v>3390.7796661016946</v>
      </c>
      <c r="C62" s="11" t="s">
        <v>31</v>
      </c>
      <c r="D62" s="8" t="s">
        <v>205</v>
      </c>
      <c r="E62" s="75">
        <f>B62*'Współczynniki do obliczeń'!B28*'Współczynniki do obliczeń'!B35</f>
        <v>10562.956815839998</v>
      </c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38.25" x14ac:dyDescent="0.2">
      <c r="A63" s="7" t="s">
        <v>47</v>
      </c>
      <c r="B63" s="57">
        <v>1258351</v>
      </c>
      <c r="C63" s="11" t="s">
        <v>38</v>
      </c>
      <c r="D63" s="8" t="s">
        <v>204</v>
      </c>
      <c r="E63" s="75">
        <f>B63*'Współczynniki do obliczeń'!$B$39</f>
        <v>2355.2492749450003</v>
      </c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x14ac:dyDescent="0.2">
      <c r="A64" s="11" t="s">
        <v>48</v>
      </c>
      <c r="B64" s="57">
        <v>1023926.3193999999</v>
      </c>
      <c r="C64" s="11" t="s">
        <v>49</v>
      </c>
      <c r="D64" s="8" t="s">
        <v>50</v>
      </c>
      <c r="E64" s="75">
        <f>B64*'Współczynniki do obliczeń'!B41/1000</f>
        <v>1228.71158328</v>
      </c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38.25" x14ac:dyDescent="0.2">
      <c r="A65" s="11" t="s">
        <v>51</v>
      </c>
      <c r="B65" s="57">
        <v>9936</v>
      </c>
      <c r="C65" s="11" t="s">
        <v>36</v>
      </c>
      <c r="D65" s="8" t="s">
        <v>203</v>
      </c>
      <c r="E65" s="75">
        <f>B65*'Współczynniki do obliczeń'!B7/1000</f>
        <v>6935.3280000000004</v>
      </c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x14ac:dyDescent="0.2">
      <c r="A66" s="7"/>
      <c r="B66" s="11"/>
      <c r="C66" s="11"/>
      <c r="D66" s="8"/>
      <c r="E66" s="75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x14ac:dyDescent="0.2">
      <c r="A67" s="7" t="s">
        <v>34</v>
      </c>
      <c r="B67" s="11"/>
      <c r="C67" s="11"/>
      <c r="D67" s="8"/>
      <c r="E67" s="87">
        <f>SUM(E57:E66)</f>
        <v>327233.17260171298</v>
      </c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x14ac:dyDescent="0.2">
      <c r="A68" s="19" t="s">
        <v>197</v>
      </c>
      <c r="B68" s="88"/>
      <c r="C68" s="88"/>
      <c r="D68" s="10"/>
      <c r="E68" s="89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x14ac:dyDescent="0.2">
      <c r="A69" s="11"/>
      <c r="B69" s="11"/>
      <c r="C69" s="11"/>
      <c r="D69" s="8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x14ac:dyDescent="0.2">
      <c r="A70" s="6" t="s">
        <v>10</v>
      </c>
      <c r="B70" s="11"/>
      <c r="C70" s="11"/>
      <c r="D70" s="8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25.5" x14ac:dyDescent="0.2">
      <c r="A71" s="58" t="s">
        <v>52</v>
      </c>
      <c r="B71" s="101"/>
      <c r="C71" s="101"/>
      <c r="D71" s="102" t="s">
        <v>196</v>
      </c>
      <c r="E71" s="62">
        <v>64287</v>
      </c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25.5" x14ac:dyDescent="0.2">
      <c r="A72" s="45" t="s">
        <v>53</v>
      </c>
      <c r="B72" s="103"/>
      <c r="C72" s="103"/>
      <c r="D72" s="46" t="s">
        <v>196</v>
      </c>
      <c r="E72" s="65">
        <v>3388</v>
      </c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25.5" x14ac:dyDescent="0.2">
      <c r="A73" s="45" t="s">
        <v>54</v>
      </c>
      <c r="B73" s="103"/>
      <c r="C73" s="103"/>
      <c r="D73" s="46" t="s">
        <v>196</v>
      </c>
      <c r="E73" s="65">
        <v>2828.957171536917</v>
      </c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x14ac:dyDescent="0.2">
      <c r="A74" s="45"/>
      <c r="B74" s="103"/>
      <c r="C74" s="103"/>
      <c r="D74" s="46"/>
      <c r="E74" s="69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x14ac:dyDescent="0.2">
      <c r="A75" s="104" t="s">
        <v>34</v>
      </c>
      <c r="B75" s="105"/>
      <c r="C75" s="105"/>
      <c r="D75" s="47"/>
      <c r="E75" s="72">
        <f>SUM(E71:E73)</f>
        <v>70503.957171536924</v>
      </c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x14ac:dyDescent="0.2">
      <c r="A76" s="11"/>
      <c r="B76" s="11"/>
      <c r="C76" s="11"/>
      <c r="D76" s="8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x14ac:dyDescent="0.2">
      <c r="A77" s="6" t="s">
        <v>11</v>
      </c>
      <c r="B77" s="11"/>
      <c r="C77" s="11"/>
      <c r="D77" s="8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25.5" x14ac:dyDescent="0.2">
      <c r="A78" s="12" t="s">
        <v>55</v>
      </c>
      <c r="B78" s="73">
        <v>928816320.926</v>
      </c>
      <c r="C78" s="84" t="s">
        <v>56</v>
      </c>
      <c r="D78" s="13" t="s">
        <v>206</v>
      </c>
      <c r="E78" s="74">
        <f>B78*'Współczynniki do obliczeń'!B48/1000</f>
        <v>14861.061134816</v>
      </c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25.5" x14ac:dyDescent="0.2">
      <c r="A79" s="7" t="s">
        <v>57</v>
      </c>
      <c r="B79" s="57">
        <v>12266.421</v>
      </c>
      <c r="C79" s="11" t="s">
        <v>36</v>
      </c>
      <c r="D79" s="46" t="s">
        <v>196</v>
      </c>
      <c r="E79" s="75">
        <f>B79*'Współczynniki do obliczeń'!B7/1000</f>
        <v>8561.9618580000006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25.5" x14ac:dyDescent="0.2">
      <c r="A80" s="7" t="s">
        <v>58</v>
      </c>
      <c r="B80" s="11"/>
      <c r="C80" s="11"/>
      <c r="D80" s="46" t="s">
        <v>196</v>
      </c>
      <c r="E80" s="85">
        <v>873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x14ac:dyDescent="0.2">
      <c r="A81" s="7"/>
      <c r="B81" s="11"/>
      <c r="C81" s="11"/>
      <c r="D81" s="11"/>
      <c r="E81" s="85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x14ac:dyDescent="0.2">
      <c r="A82" s="9" t="s">
        <v>34</v>
      </c>
      <c r="B82" s="88"/>
      <c r="C82" s="88"/>
      <c r="D82" s="88"/>
      <c r="E82" s="90">
        <f>SUM(E78:E80)</f>
        <v>24296.022992816001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x14ac:dyDescent="0.2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x14ac:dyDescent="0.2">
      <c r="A84" s="6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8.75" x14ac:dyDescent="0.3">
      <c r="A85" s="55" t="s">
        <v>59</v>
      </c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4.25" x14ac:dyDescent="0.2">
      <c r="A86" s="16"/>
      <c r="B86" s="5" t="s">
        <v>17</v>
      </c>
      <c r="C86" s="5" t="s">
        <v>18</v>
      </c>
      <c r="D86" s="50" t="s">
        <v>19</v>
      </c>
      <c r="E86" s="1" t="s">
        <v>211</v>
      </c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x14ac:dyDescent="0.2">
      <c r="A87" s="17" t="s">
        <v>13</v>
      </c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25.5" x14ac:dyDescent="0.2">
      <c r="A88" s="18" t="s">
        <v>191</v>
      </c>
      <c r="B88" s="73">
        <v>12224774</v>
      </c>
      <c r="C88" s="84" t="s">
        <v>38</v>
      </c>
      <c r="D88" s="84" t="s">
        <v>202</v>
      </c>
      <c r="E88" s="91">
        <f>B88*'Współczynniki do obliczeń'!B52/1000</f>
        <v>8557.3417999999983</v>
      </c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x14ac:dyDescent="0.2">
      <c r="A89" s="19" t="s">
        <v>192</v>
      </c>
      <c r="B89" s="78"/>
      <c r="C89" s="88"/>
      <c r="D89" s="88"/>
      <c r="E89" s="92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x14ac:dyDescent="0.2">
      <c r="A90" s="11"/>
      <c r="B90" s="57"/>
      <c r="C90" s="11"/>
      <c r="D90" s="11"/>
      <c r="E90" s="57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x14ac:dyDescent="0.2">
      <c r="A91" s="17" t="s">
        <v>14</v>
      </c>
      <c r="B91" s="57"/>
      <c r="C91" s="11"/>
      <c r="D91" s="11"/>
      <c r="E91" s="57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x14ac:dyDescent="0.2">
      <c r="A92" s="58" t="s">
        <v>60</v>
      </c>
      <c r="B92" s="59">
        <v>27300.26</v>
      </c>
      <c r="C92" s="101" t="s">
        <v>31</v>
      </c>
      <c r="D92" s="101" t="s">
        <v>201</v>
      </c>
      <c r="E92" s="62">
        <f>B92*'Współczynniki do obliczeń'!B55*'Współczynniki do obliczeń'!B66/1000</f>
        <v>3057.6291199999996</v>
      </c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x14ac:dyDescent="0.2">
      <c r="A93" s="45" t="s">
        <v>61</v>
      </c>
      <c r="B93" s="63">
        <v>27300.26</v>
      </c>
      <c r="C93" s="103" t="s">
        <v>31</v>
      </c>
      <c r="D93" s="103" t="s">
        <v>201</v>
      </c>
      <c r="E93" s="65">
        <f>B93*'Współczynniki do obliczeń'!B56*'Współczynniki do obliczeń'!B67/1000</f>
        <v>2170.3706699999998</v>
      </c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x14ac:dyDescent="0.2">
      <c r="A94" s="106"/>
      <c r="B94" s="63"/>
      <c r="C94" s="103"/>
      <c r="D94" s="103"/>
      <c r="E94" s="70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x14ac:dyDescent="0.2">
      <c r="A95" s="107" t="s">
        <v>34</v>
      </c>
      <c r="B95" s="71"/>
      <c r="C95" s="105"/>
      <c r="D95" s="105"/>
      <c r="E95" s="72">
        <f>SUM(E92:E93)</f>
        <v>5227.9997899999998</v>
      </c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x14ac:dyDescent="0.2">
      <c r="A96" s="16"/>
      <c r="B96" s="57"/>
      <c r="C96" s="11"/>
      <c r="D96" s="11"/>
      <c r="E96" s="57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x14ac:dyDescent="0.2">
      <c r="A97" s="17" t="s">
        <v>62</v>
      </c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38.25" x14ac:dyDescent="0.2">
      <c r="A98" s="108" t="s">
        <v>63</v>
      </c>
      <c r="B98" s="109">
        <v>355599</v>
      </c>
      <c r="C98" s="110" t="s">
        <v>38</v>
      </c>
      <c r="D98" s="110" t="s">
        <v>201</v>
      </c>
      <c r="E98" s="111">
        <f>B98*'Współczynniki do obliczeń'!$B$60*'Współczynniki do obliczeń'!$B$62/1000*'Współczynniki do obliczeń'!B66</f>
        <v>3148.3014360840002</v>
      </c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x14ac:dyDescent="0.2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x14ac:dyDescent="0.2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x14ac:dyDescent="0.2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x14ac:dyDescent="0.2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x14ac:dyDescent="0.2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x14ac:dyDescent="0.2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x14ac:dyDescent="0.2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x14ac:dyDescent="0.2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x14ac:dyDescent="0.2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x14ac:dyDescent="0.2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x14ac:dyDescent="0.2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x14ac:dyDescent="0.2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x14ac:dyDescent="0.2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x14ac:dyDescent="0.2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x14ac:dyDescent="0.2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x14ac:dyDescent="0.2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x14ac:dyDescent="0.2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x14ac:dyDescent="0.2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x14ac:dyDescent="0.2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x14ac:dyDescent="0.2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x14ac:dyDescent="0.2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x14ac:dyDescent="0.2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x14ac:dyDescent="0.2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x14ac:dyDescent="0.2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x14ac:dyDescent="0.2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x14ac:dyDescent="0.2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x14ac:dyDescent="0.2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x14ac:dyDescent="0.2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x14ac:dyDescent="0.2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x14ac:dyDescent="0.2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x14ac:dyDescent="0.2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x14ac:dyDescent="0.2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x14ac:dyDescent="0.2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x14ac:dyDescent="0.2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x14ac:dyDescent="0.2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x14ac:dyDescent="0.2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x14ac:dyDescent="0.2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x14ac:dyDescent="0.2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x14ac:dyDescent="0.2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x14ac:dyDescent="0.2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x14ac:dyDescent="0.2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x14ac:dyDescent="0.2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x14ac:dyDescent="0.2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x14ac:dyDescent="0.2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x14ac:dyDescent="0.2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x14ac:dyDescent="0.2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x14ac:dyDescent="0.2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x14ac:dyDescent="0.2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x14ac:dyDescent="0.2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x14ac:dyDescent="0.2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x14ac:dyDescent="0.2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x14ac:dyDescent="0.2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x14ac:dyDescent="0.2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x14ac:dyDescent="0.2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x14ac:dyDescent="0.2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x14ac:dyDescent="0.2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x14ac:dyDescent="0.2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x14ac:dyDescent="0.2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x14ac:dyDescent="0.2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x14ac:dyDescent="0.2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x14ac:dyDescent="0.2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x14ac:dyDescent="0.2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x14ac:dyDescent="0.2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x14ac:dyDescent="0.2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x14ac:dyDescent="0.2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x14ac:dyDescent="0.2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x14ac:dyDescent="0.2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x14ac:dyDescent="0.2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x14ac:dyDescent="0.2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x14ac:dyDescent="0.2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x14ac:dyDescent="0.2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x14ac:dyDescent="0.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x14ac:dyDescent="0.2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x14ac:dyDescent="0.2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x14ac:dyDescent="0.2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x14ac:dyDescent="0.2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x14ac:dyDescent="0.2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x14ac:dyDescent="0.2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x14ac:dyDescent="0.2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x14ac:dyDescent="0.2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x14ac:dyDescent="0.2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x14ac:dyDescent="0.2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x14ac:dyDescent="0.2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x14ac:dyDescent="0.2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x14ac:dyDescent="0.2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x14ac:dyDescent="0.2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x14ac:dyDescent="0.2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x14ac:dyDescent="0.2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x14ac:dyDescent="0.2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x14ac:dyDescent="0.2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x14ac:dyDescent="0.2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x14ac:dyDescent="0.2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x14ac:dyDescent="0.2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x14ac:dyDescent="0.2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x14ac:dyDescent="0.2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x14ac:dyDescent="0.2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x14ac:dyDescent="0.2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x14ac:dyDescent="0.2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x14ac:dyDescent="0.2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x14ac:dyDescent="0.2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x14ac:dyDescent="0.2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x14ac:dyDescent="0.2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x14ac:dyDescent="0.2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x14ac:dyDescent="0.2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x14ac:dyDescent="0.2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x14ac:dyDescent="0.2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x14ac:dyDescent="0.2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x14ac:dyDescent="0.2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x14ac:dyDescent="0.2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x14ac:dyDescent="0.2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x14ac:dyDescent="0.2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x14ac:dyDescent="0.2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x14ac:dyDescent="0.2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x14ac:dyDescent="0.2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x14ac:dyDescent="0.2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x14ac:dyDescent="0.2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x14ac:dyDescent="0.2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x14ac:dyDescent="0.2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x14ac:dyDescent="0.2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x14ac:dyDescent="0.2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x14ac:dyDescent="0.2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x14ac:dyDescent="0.2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x14ac:dyDescent="0.2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x14ac:dyDescent="0.2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x14ac:dyDescent="0.2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x14ac:dyDescent="0.2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x14ac:dyDescent="0.2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x14ac:dyDescent="0.2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x14ac:dyDescent="0.2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x14ac:dyDescent="0.2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x14ac:dyDescent="0.2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x14ac:dyDescent="0.2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x14ac:dyDescent="0.2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x14ac:dyDescent="0.2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x14ac:dyDescent="0.2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x14ac:dyDescent="0.2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x14ac:dyDescent="0.2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x14ac:dyDescent="0.2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x14ac:dyDescent="0.2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x14ac:dyDescent="0.2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x14ac:dyDescent="0.2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x14ac:dyDescent="0.2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x14ac:dyDescent="0.2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x14ac:dyDescent="0.2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x14ac:dyDescent="0.2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x14ac:dyDescent="0.2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x14ac:dyDescent="0.2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x14ac:dyDescent="0.2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x14ac:dyDescent="0.2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x14ac:dyDescent="0.2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x14ac:dyDescent="0.2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x14ac:dyDescent="0.2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x14ac:dyDescent="0.2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x14ac:dyDescent="0.2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x14ac:dyDescent="0.2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x14ac:dyDescent="0.2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x14ac:dyDescent="0.2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x14ac:dyDescent="0.2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x14ac:dyDescent="0.2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x14ac:dyDescent="0.2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x14ac:dyDescent="0.2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x14ac:dyDescent="0.2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x14ac:dyDescent="0.2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x14ac:dyDescent="0.2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x14ac:dyDescent="0.2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x14ac:dyDescent="0.2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x14ac:dyDescent="0.2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x14ac:dyDescent="0.2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x14ac:dyDescent="0.2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x14ac:dyDescent="0.2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x14ac:dyDescent="0.2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x14ac:dyDescent="0.2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x14ac:dyDescent="0.2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x14ac:dyDescent="0.2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x14ac:dyDescent="0.2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x14ac:dyDescent="0.2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x14ac:dyDescent="0.2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x14ac:dyDescent="0.2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x14ac:dyDescent="0.2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x14ac:dyDescent="0.2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x14ac:dyDescent="0.2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x14ac:dyDescent="0.2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x14ac:dyDescent="0.2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x14ac:dyDescent="0.2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x14ac:dyDescent="0.2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x14ac:dyDescent="0.2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x14ac:dyDescent="0.2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x14ac:dyDescent="0.2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x14ac:dyDescent="0.2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x14ac:dyDescent="0.2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x14ac:dyDescent="0.2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x14ac:dyDescent="0.2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x14ac:dyDescent="0.2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x14ac:dyDescent="0.2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x14ac:dyDescent="0.2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x14ac:dyDescent="0.2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x14ac:dyDescent="0.2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x14ac:dyDescent="0.2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x14ac:dyDescent="0.2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x14ac:dyDescent="0.2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x14ac:dyDescent="0.2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x14ac:dyDescent="0.2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x14ac:dyDescent="0.2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x14ac:dyDescent="0.2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x14ac:dyDescent="0.2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x14ac:dyDescent="0.2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x14ac:dyDescent="0.2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x14ac:dyDescent="0.2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x14ac:dyDescent="0.2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x14ac:dyDescent="0.2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x14ac:dyDescent="0.2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x14ac:dyDescent="0.2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x14ac:dyDescent="0.2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x14ac:dyDescent="0.2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x14ac:dyDescent="0.2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x14ac:dyDescent="0.2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x14ac:dyDescent="0.2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x14ac:dyDescent="0.2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x14ac:dyDescent="0.2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x14ac:dyDescent="0.2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x14ac:dyDescent="0.2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x14ac:dyDescent="0.2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x14ac:dyDescent="0.2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x14ac:dyDescent="0.2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x14ac:dyDescent="0.2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x14ac:dyDescent="0.2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x14ac:dyDescent="0.2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x14ac:dyDescent="0.2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x14ac:dyDescent="0.2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x14ac:dyDescent="0.2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x14ac:dyDescent="0.2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x14ac:dyDescent="0.2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x14ac:dyDescent="0.2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x14ac:dyDescent="0.2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x14ac:dyDescent="0.2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x14ac:dyDescent="0.2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x14ac:dyDescent="0.2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x14ac:dyDescent="0.2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x14ac:dyDescent="0.2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x14ac:dyDescent="0.2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x14ac:dyDescent="0.2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x14ac:dyDescent="0.2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x14ac:dyDescent="0.2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x14ac:dyDescent="0.2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x14ac:dyDescent="0.2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x14ac:dyDescent="0.2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x14ac:dyDescent="0.2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x14ac:dyDescent="0.2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x14ac:dyDescent="0.2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x14ac:dyDescent="0.2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x14ac:dyDescent="0.2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x14ac:dyDescent="0.2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x14ac:dyDescent="0.2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x14ac:dyDescent="0.2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x14ac:dyDescent="0.2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x14ac:dyDescent="0.2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x14ac:dyDescent="0.2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x14ac:dyDescent="0.2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x14ac:dyDescent="0.2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x14ac:dyDescent="0.2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x14ac:dyDescent="0.2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x14ac:dyDescent="0.2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x14ac:dyDescent="0.2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x14ac:dyDescent="0.2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x14ac:dyDescent="0.2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x14ac:dyDescent="0.2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x14ac:dyDescent="0.2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x14ac:dyDescent="0.2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x14ac:dyDescent="0.2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x14ac:dyDescent="0.2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x14ac:dyDescent="0.2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x14ac:dyDescent="0.2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x14ac:dyDescent="0.2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x14ac:dyDescent="0.2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x14ac:dyDescent="0.2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x14ac:dyDescent="0.2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x14ac:dyDescent="0.2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x14ac:dyDescent="0.2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x14ac:dyDescent="0.2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x14ac:dyDescent="0.2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x14ac:dyDescent="0.2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x14ac:dyDescent="0.2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x14ac:dyDescent="0.2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x14ac:dyDescent="0.2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x14ac:dyDescent="0.2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x14ac:dyDescent="0.2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x14ac:dyDescent="0.2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x14ac:dyDescent="0.2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x14ac:dyDescent="0.2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x14ac:dyDescent="0.2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x14ac:dyDescent="0.2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x14ac:dyDescent="0.2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x14ac:dyDescent="0.2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x14ac:dyDescent="0.2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x14ac:dyDescent="0.2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x14ac:dyDescent="0.2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x14ac:dyDescent="0.2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x14ac:dyDescent="0.2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x14ac:dyDescent="0.2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x14ac:dyDescent="0.2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x14ac:dyDescent="0.2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x14ac:dyDescent="0.2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x14ac:dyDescent="0.2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x14ac:dyDescent="0.2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x14ac:dyDescent="0.2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x14ac:dyDescent="0.2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x14ac:dyDescent="0.2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x14ac:dyDescent="0.2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x14ac:dyDescent="0.2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x14ac:dyDescent="0.2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x14ac:dyDescent="0.2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x14ac:dyDescent="0.2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x14ac:dyDescent="0.2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x14ac:dyDescent="0.2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x14ac:dyDescent="0.2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x14ac:dyDescent="0.2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x14ac:dyDescent="0.2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x14ac:dyDescent="0.2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x14ac:dyDescent="0.2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x14ac:dyDescent="0.2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x14ac:dyDescent="0.2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x14ac:dyDescent="0.2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x14ac:dyDescent="0.2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x14ac:dyDescent="0.2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x14ac:dyDescent="0.2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x14ac:dyDescent="0.2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x14ac:dyDescent="0.2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x14ac:dyDescent="0.2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x14ac:dyDescent="0.2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x14ac:dyDescent="0.2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x14ac:dyDescent="0.2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x14ac:dyDescent="0.2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x14ac:dyDescent="0.2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x14ac:dyDescent="0.2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x14ac:dyDescent="0.2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x14ac:dyDescent="0.2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x14ac:dyDescent="0.2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x14ac:dyDescent="0.2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x14ac:dyDescent="0.2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x14ac:dyDescent="0.2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x14ac:dyDescent="0.2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x14ac:dyDescent="0.2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x14ac:dyDescent="0.2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x14ac:dyDescent="0.2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x14ac:dyDescent="0.2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x14ac:dyDescent="0.2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x14ac:dyDescent="0.2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x14ac:dyDescent="0.2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x14ac:dyDescent="0.2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x14ac:dyDescent="0.2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x14ac:dyDescent="0.2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x14ac:dyDescent="0.2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x14ac:dyDescent="0.2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x14ac:dyDescent="0.2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x14ac:dyDescent="0.2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x14ac:dyDescent="0.2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x14ac:dyDescent="0.2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x14ac:dyDescent="0.2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x14ac:dyDescent="0.2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x14ac:dyDescent="0.2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x14ac:dyDescent="0.2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x14ac:dyDescent="0.2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x14ac:dyDescent="0.2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x14ac:dyDescent="0.2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x14ac:dyDescent="0.2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x14ac:dyDescent="0.2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x14ac:dyDescent="0.2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x14ac:dyDescent="0.2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x14ac:dyDescent="0.2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x14ac:dyDescent="0.2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x14ac:dyDescent="0.2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x14ac:dyDescent="0.2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x14ac:dyDescent="0.2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x14ac:dyDescent="0.2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x14ac:dyDescent="0.2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x14ac:dyDescent="0.2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x14ac:dyDescent="0.2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x14ac:dyDescent="0.2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x14ac:dyDescent="0.2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x14ac:dyDescent="0.2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x14ac:dyDescent="0.2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x14ac:dyDescent="0.2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x14ac:dyDescent="0.2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x14ac:dyDescent="0.2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x14ac:dyDescent="0.2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x14ac:dyDescent="0.2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x14ac:dyDescent="0.2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x14ac:dyDescent="0.2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x14ac:dyDescent="0.2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x14ac:dyDescent="0.2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x14ac:dyDescent="0.2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x14ac:dyDescent="0.2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x14ac:dyDescent="0.2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x14ac:dyDescent="0.2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x14ac:dyDescent="0.2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x14ac:dyDescent="0.2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x14ac:dyDescent="0.2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x14ac:dyDescent="0.2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x14ac:dyDescent="0.2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x14ac:dyDescent="0.2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x14ac:dyDescent="0.2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x14ac:dyDescent="0.2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x14ac:dyDescent="0.2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x14ac:dyDescent="0.2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x14ac:dyDescent="0.2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x14ac:dyDescent="0.2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x14ac:dyDescent="0.2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x14ac:dyDescent="0.2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x14ac:dyDescent="0.2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x14ac:dyDescent="0.2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x14ac:dyDescent="0.2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x14ac:dyDescent="0.2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x14ac:dyDescent="0.2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x14ac:dyDescent="0.2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x14ac:dyDescent="0.2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x14ac:dyDescent="0.2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x14ac:dyDescent="0.2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x14ac:dyDescent="0.2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x14ac:dyDescent="0.2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x14ac:dyDescent="0.2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x14ac:dyDescent="0.2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x14ac:dyDescent="0.2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x14ac:dyDescent="0.2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x14ac:dyDescent="0.2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x14ac:dyDescent="0.2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x14ac:dyDescent="0.2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x14ac:dyDescent="0.2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x14ac:dyDescent="0.2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x14ac:dyDescent="0.2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x14ac:dyDescent="0.2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x14ac:dyDescent="0.2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x14ac:dyDescent="0.2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x14ac:dyDescent="0.2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x14ac:dyDescent="0.2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x14ac:dyDescent="0.2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x14ac:dyDescent="0.2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x14ac:dyDescent="0.2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x14ac:dyDescent="0.2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x14ac:dyDescent="0.2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x14ac:dyDescent="0.2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x14ac:dyDescent="0.2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x14ac:dyDescent="0.2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x14ac:dyDescent="0.2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x14ac:dyDescent="0.2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x14ac:dyDescent="0.2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x14ac:dyDescent="0.2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x14ac:dyDescent="0.2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x14ac:dyDescent="0.2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x14ac:dyDescent="0.2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x14ac:dyDescent="0.2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x14ac:dyDescent="0.2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x14ac:dyDescent="0.2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x14ac:dyDescent="0.2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x14ac:dyDescent="0.2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x14ac:dyDescent="0.2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x14ac:dyDescent="0.2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x14ac:dyDescent="0.2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x14ac:dyDescent="0.2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x14ac:dyDescent="0.2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x14ac:dyDescent="0.2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x14ac:dyDescent="0.2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x14ac:dyDescent="0.2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x14ac:dyDescent="0.2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x14ac:dyDescent="0.2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x14ac:dyDescent="0.2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x14ac:dyDescent="0.2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x14ac:dyDescent="0.2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x14ac:dyDescent="0.2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x14ac:dyDescent="0.2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x14ac:dyDescent="0.2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x14ac:dyDescent="0.2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x14ac:dyDescent="0.2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x14ac:dyDescent="0.2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x14ac:dyDescent="0.2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x14ac:dyDescent="0.2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x14ac:dyDescent="0.2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x14ac:dyDescent="0.2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x14ac:dyDescent="0.2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x14ac:dyDescent="0.2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x14ac:dyDescent="0.2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x14ac:dyDescent="0.2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x14ac:dyDescent="0.2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x14ac:dyDescent="0.2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x14ac:dyDescent="0.2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x14ac:dyDescent="0.2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x14ac:dyDescent="0.2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x14ac:dyDescent="0.2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x14ac:dyDescent="0.2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x14ac:dyDescent="0.2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x14ac:dyDescent="0.2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x14ac:dyDescent="0.2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x14ac:dyDescent="0.2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x14ac:dyDescent="0.2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x14ac:dyDescent="0.2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x14ac:dyDescent="0.2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x14ac:dyDescent="0.2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x14ac:dyDescent="0.2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x14ac:dyDescent="0.2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x14ac:dyDescent="0.2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x14ac:dyDescent="0.2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x14ac:dyDescent="0.2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x14ac:dyDescent="0.2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x14ac:dyDescent="0.2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x14ac:dyDescent="0.2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x14ac:dyDescent="0.2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x14ac:dyDescent="0.2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x14ac:dyDescent="0.2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x14ac:dyDescent="0.2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x14ac:dyDescent="0.2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x14ac:dyDescent="0.2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x14ac:dyDescent="0.2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x14ac:dyDescent="0.2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x14ac:dyDescent="0.2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x14ac:dyDescent="0.2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x14ac:dyDescent="0.2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x14ac:dyDescent="0.2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x14ac:dyDescent="0.2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x14ac:dyDescent="0.2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x14ac:dyDescent="0.2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x14ac:dyDescent="0.2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x14ac:dyDescent="0.2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x14ac:dyDescent="0.2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x14ac:dyDescent="0.2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x14ac:dyDescent="0.2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x14ac:dyDescent="0.2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x14ac:dyDescent="0.2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x14ac:dyDescent="0.2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x14ac:dyDescent="0.2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x14ac:dyDescent="0.2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x14ac:dyDescent="0.2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x14ac:dyDescent="0.2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x14ac:dyDescent="0.2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x14ac:dyDescent="0.2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x14ac:dyDescent="0.2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x14ac:dyDescent="0.2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x14ac:dyDescent="0.2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x14ac:dyDescent="0.2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x14ac:dyDescent="0.2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x14ac:dyDescent="0.2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x14ac:dyDescent="0.2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x14ac:dyDescent="0.2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x14ac:dyDescent="0.2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x14ac:dyDescent="0.2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x14ac:dyDescent="0.2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x14ac:dyDescent="0.2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x14ac:dyDescent="0.2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x14ac:dyDescent="0.2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x14ac:dyDescent="0.2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x14ac:dyDescent="0.2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x14ac:dyDescent="0.2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x14ac:dyDescent="0.2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x14ac:dyDescent="0.2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x14ac:dyDescent="0.2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x14ac:dyDescent="0.2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x14ac:dyDescent="0.2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x14ac:dyDescent="0.2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x14ac:dyDescent="0.2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x14ac:dyDescent="0.2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x14ac:dyDescent="0.2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x14ac:dyDescent="0.2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x14ac:dyDescent="0.2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x14ac:dyDescent="0.2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x14ac:dyDescent="0.2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x14ac:dyDescent="0.2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x14ac:dyDescent="0.2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x14ac:dyDescent="0.2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x14ac:dyDescent="0.2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x14ac:dyDescent="0.2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x14ac:dyDescent="0.2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x14ac:dyDescent="0.2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x14ac:dyDescent="0.2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x14ac:dyDescent="0.2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x14ac:dyDescent="0.2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x14ac:dyDescent="0.2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x14ac:dyDescent="0.2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x14ac:dyDescent="0.2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x14ac:dyDescent="0.2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x14ac:dyDescent="0.2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x14ac:dyDescent="0.2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x14ac:dyDescent="0.2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x14ac:dyDescent="0.2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x14ac:dyDescent="0.2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x14ac:dyDescent="0.2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x14ac:dyDescent="0.2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x14ac:dyDescent="0.2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x14ac:dyDescent="0.2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x14ac:dyDescent="0.2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x14ac:dyDescent="0.2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x14ac:dyDescent="0.2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x14ac:dyDescent="0.2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x14ac:dyDescent="0.2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x14ac:dyDescent="0.2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x14ac:dyDescent="0.2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x14ac:dyDescent="0.2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x14ac:dyDescent="0.2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x14ac:dyDescent="0.2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x14ac:dyDescent="0.2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x14ac:dyDescent="0.2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x14ac:dyDescent="0.2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x14ac:dyDescent="0.2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x14ac:dyDescent="0.2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x14ac:dyDescent="0.2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x14ac:dyDescent="0.2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x14ac:dyDescent="0.2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x14ac:dyDescent="0.2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x14ac:dyDescent="0.2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x14ac:dyDescent="0.2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x14ac:dyDescent="0.2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x14ac:dyDescent="0.2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x14ac:dyDescent="0.2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x14ac:dyDescent="0.2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x14ac:dyDescent="0.2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x14ac:dyDescent="0.2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x14ac:dyDescent="0.2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x14ac:dyDescent="0.2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x14ac:dyDescent="0.2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x14ac:dyDescent="0.2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x14ac:dyDescent="0.2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x14ac:dyDescent="0.2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x14ac:dyDescent="0.2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x14ac:dyDescent="0.2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x14ac:dyDescent="0.2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x14ac:dyDescent="0.2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x14ac:dyDescent="0.2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x14ac:dyDescent="0.2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x14ac:dyDescent="0.2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x14ac:dyDescent="0.2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x14ac:dyDescent="0.2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x14ac:dyDescent="0.2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x14ac:dyDescent="0.2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x14ac:dyDescent="0.2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x14ac:dyDescent="0.2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x14ac:dyDescent="0.2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x14ac:dyDescent="0.2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x14ac:dyDescent="0.2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x14ac:dyDescent="0.2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x14ac:dyDescent="0.2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x14ac:dyDescent="0.2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x14ac:dyDescent="0.2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x14ac:dyDescent="0.2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x14ac:dyDescent="0.2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x14ac:dyDescent="0.2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x14ac:dyDescent="0.2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x14ac:dyDescent="0.2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x14ac:dyDescent="0.2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x14ac:dyDescent="0.2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x14ac:dyDescent="0.2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x14ac:dyDescent="0.2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x14ac:dyDescent="0.2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x14ac:dyDescent="0.2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x14ac:dyDescent="0.2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x14ac:dyDescent="0.2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x14ac:dyDescent="0.2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x14ac:dyDescent="0.2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x14ac:dyDescent="0.2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x14ac:dyDescent="0.2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x14ac:dyDescent="0.2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x14ac:dyDescent="0.2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x14ac:dyDescent="0.2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x14ac:dyDescent="0.2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x14ac:dyDescent="0.2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x14ac:dyDescent="0.2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x14ac:dyDescent="0.2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x14ac:dyDescent="0.2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x14ac:dyDescent="0.2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x14ac:dyDescent="0.2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x14ac:dyDescent="0.2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x14ac:dyDescent="0.2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x14ac:dyDescent="0.2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x14ac:dyDescent="0.2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x14ac:dyDescent="0.2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x14ac:dyDescent="0.2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x14ac:dyDescent="0.2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x14ac:dyDescent="0.2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x14ac:dyDescent="0.2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x14ac:dyDescent="0.2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x14ac:dyDescent="0.2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x14ac:dyDescent="0.2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x14ac:dyDescent="0.2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x14ac:dyDescent="0.2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x14ac:dyDescent="0.2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x14ac:dyDescent="0.2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x14ac:dyDescent="0.2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x14ac:dyDescent="0.2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x14ac:dyDescent="0.2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x14ac:dyDescent="0.2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x14ac:dyDescent="0.2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x14ac:dyDescent="0.2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x14ac:dyDescent="0.2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x14ac:dyDescent="0.2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x14ac:dyDescent="0.2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x14ac:dyDescent="0.2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x14ac:dyDescent="0.2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x14ac:dyDescent="0.2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x14ac:dyDescent="0.2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x14ac:dyDescent="0.2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x14ac:dyDescent="0.2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x14ac:dyDescent="0.2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x14ac:dyDescent="0.2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x14ac:dyDescent="0.2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x14ac:dyDescent="0.2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x14ac:dyDescent="0.2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x14ac:dyDescent="0.2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x14ac:dyDescent="0.2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x14ac:dyDescent="0.2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x14ac:dyDescent="0.2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x14ac:dyDescent="0.2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x14ac:dyDescent="0.2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x14ac:dyDescent="0.2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x14ac:dyDescent="0.2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x14ac:dyDescent="0.2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x14ac:dyDescent="0.2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x14ac:dyDescent="0.2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x14ac:dyDescent="0.2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x14ac:dyDescent="0.2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x14ac:dyDescent="0.2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x14ac:dyDescent="0.2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x14ac:dyDescent="0.2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x14ac:dyDescent="0.2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x14ac:dyDescent="0.2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x14ac:dyDescent="0.2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x14ac:dyDescent="0.2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x14ac:dyDescent="0.2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x14ac:dyDescent="0.2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x14ac:dyDescent="0.2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x14ac:dyDescent="0.2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x14ac:dyDescent="0.2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x14ac:dyDescent="0.2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x14ac:dyDescent="0.2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x14ac:dyDescent="0.2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x14ac:dyDescent="0.2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x14ac:dyDescent="0.2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x14ac:dyDescent="0.2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x14ac:dyDescent="0.2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x14ac:dyDescent="0.2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x14ac:dyDescent="0.2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x14ac:dyDescent="0.2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x14ac:dyDescent="0.2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x14ac:dyDescent="0.2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x14ac:dyDescent="0.2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x14ac:dyDescent="0.2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x14ac:dyDescent="0.2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x14ac:dyDescent="0.2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x14ac:dyDescent="0.2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x14ac:dyDescent="0.2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x14ac:dyDescent="0.2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x14ac:dyDescent="0.2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x14ac:dyDescent="0.2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x14ac:dyDescent="0.2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x14ac:dyDescent="0.2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x14ac:dyDescent="0.2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x14ac:dyDescent="0.2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x14ac:dyDescent="0.2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x14ac:dyDescent="0.2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x14ac:dyDescent="0.2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x14ac:dyDescent="0.2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x14ac:dyDescent="0.2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x14ac:dyDescent="0.2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x14ac:dyDescent="0.2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x14ac:dyDescent="0.2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x14ac:dyDescent="0.2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x14ac:dyDescent="0.2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x14ac:dyDescent="0.2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x14ac:dyDescent="0.2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x14ac:dyDescent="0.2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x14ac:dyDescent="0.2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x14ac:dyDescent="0.2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x14ac:dyDescent="0.2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x14ac:dyDescent="0.2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x14ac:dyDescent="0.2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x14ac:dyDescent="0.2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x14ac:dyDescent="0.2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x14ac:dyDescent="0.2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x14ac:dyDescent="0.2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x14ac:dyDescent="0.2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x14ac:dyDescent="0.2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x14ac:dyDescent="0.2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x14ac:dyDescent="0.2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x14ac:dyDescent="0.2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x14ac:dyDescent="0.2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x14ac:dyDescent="0.2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x14ac:dyDescent="0.2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x14ac:dyDescent="0.2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x14ac:dyDescent="0.2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x14ac:dyDescent="0.2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x14ac:dyDescent="0.2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x14ac:dyDescent="0.2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x14ac:dyDescent="0.2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x14ac:dyDescent="0.2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x14ac:dyDescent="0.2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x14ac:dyDescent="0.2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x14ac:dyDescent="0.2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x14ac:dyDescent="0.2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x14ac:dyDescent="0.2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x14ac:dyDescent="0.2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x14ac:dyDescent="0.2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x14ac:dyDescent="0.2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x14ac:dyDescent="0.2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x14ac:dyDescent="0.2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x14ac:dyDescent="0.2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x14ac:dyDescent="0.2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x14ac:dyDescent="0.2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x14ac:dyDescent="0.2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x14ac:dyDescent="0.2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x14ac:dyDescent="0.2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x14ac:dyDescent="0.2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x14ac:dyDescent="0.2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x14ac:dyDescent="0.2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x14ac:dyDescent="0.2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x14ac:dyDescent="0.2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x14ac:dyDescent="0.2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x14ac:dyDescent="0.2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x14ac:dyDescent="0.2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x14ac:dyDescent="0.2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x14ac:dyDescent="0.2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x14ac:dyDescent="0.2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x14ac:dyDescent="0.2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x14ac:dyDescent="0.2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x14ac:dyDescent="0.2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x14ac:dyDescent="0.2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x14ac:dyDescent="0.2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x14ac:dyDescent="0.2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x14ac:dyDescent="0.2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x14ac:dyDescent="0.2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x14ac:dyDescent="0.2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x14ac:dyDescent="0.2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x14ac:dyDescent="0.2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x14ac:dyDescent="0.2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x14ac:dyDescent="0.2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x14ac:dyDescent="0.2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x14ac:dyDescent="0.2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x14ac:dyDescent="0.2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x14ac:dyDescent="0.2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x14ac:dyDescent="0.2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x14ac:dyDescent="0.2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x14ac:dyDescent="0.2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x14ac:dyDescent="0.2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x14ac:dyDescent="0.2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x14ac:dyDescent="0.2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x14ac:dyDescent="0.2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x14ac:dyDescent="0.2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x14ac:dyDescent="0.2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x14ac:dyDescent="0.2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x14ac:dyDescent="0.2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x14ac:dyDescent="0.2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x14ac:dyDescent="0.2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x14ac:dyDescent="0.2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x14ac:dyDescent="0.2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x14ac:dyDescent="0.2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x14ac:dyDescent="0.2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x14ac:dyDescent="0.2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x14ac:dyDescent="0.2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x14ac:dyDescent="0.2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x14ac:dyDescent="0.2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x14ac:dyDescent="0.2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x14ac:dyDescent="0.2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x14ac:dyDescent="0.2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x14ac:dyDescent="0.2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x14ac:dyDescent="0.2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x14ac:dyDescent="0.2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x14ac:dyDescent="0.2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x14ac:dyDescent="0.2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x14ac:dyDescent="0.2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x14ac:dyDescent="0.2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x14ac:dyDescent="0.2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x14ac:dyDescent="0.2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x14ac:dyDescent="0.2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x14ac:dyDescent="0.2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x14ac:dyDescent="0.2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x14ac:dyDescent="0.2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x14ac:dyDescent="0.2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x14ac:dyDescent="0.2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x14ac:dyDescent="0.2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x14ac:dyDescent="0.2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x14ac:dyDescent="0.2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x14ac:dyDescent="0.2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x14ac:dyDescent="0.2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x14ac:dyDescent="0.2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x14ac:dyDescent="0.2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x14ac:dyDescent="0.2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x14ac:dyDescent="0.2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x14ac:dyDescent="0.2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x14ac:dyDescent="0.2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x14ac:dyDescent="0.2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x14ac:dyDescent="0.2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x14ac:dyDescent="0.2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x14ac:dyDescent="0.2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x14ac:dyDescent="0.2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x14ac:dyDescent="0.2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x14ac:dyDescent="0.2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  <row r="1001" spans="1:26" x14ac:dyDescent="0.2">
      <c r="A1001" s="11"/>
      <c r="B1001" s="11"/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</row>
    <row r="1002" spans="1:26" x14ac:dyDescent="0.2">
      <c r="A1002" s="11"/>
      <c r="B1002" s="11"/>
      <c r="C1002" s="11"/>
      <c r="D1002" s="11"/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</row>
    <row r="1003" spans="1:26" x14ac:dyDescent="0.2">
      <c r="A1003" s="11"/>
      <c r="B1003" s="11"/>
      <c r="C1003" s="11"/>
      <c r="D1003" s="11"/>
      <c r="E1003" s="11"/>
      <c r="F1003" s="11"/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</row>
    <row r="1004" spans="1:26" x14ac:dyDescent="0.2">
      <c r="A1004" s="11"/>
      <c r="B1004" s="11"/>
      <c r="C1004" s="11"/>
      <c r="D1004" s="11"/>
      <c r="E1004" s="11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</row>
    <row r="1005" spans="1:26" x14ac:dyDescent="0.2">
      <c r="A1005" s="11"/>
      <c r="B1005" s="11"/>
      <c r="C1005" s="11"/>
      <c r="D1005" s="11"/>
      <c r="E1005" s="11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</row>
    <row r="1006" spans="1:26" x14ac:dyDescent="0.2">
      <c r="A1006" s="11"/>
      <c r="B1006" s="11"/>
      <c r="C1006" s="11"/>
      <c r="D1006" s="11"/>
      <c r="E1006" s="11"/>
      <c r="F1006" s="11"/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</row>
    <row r="1007" spans="1:26" x14ac:dyDescent="0.2">
      <c r="A1007" s="11"/>
      <c r="B1007" s="11"/>
      <c r="C1007" s="11"/>
      <c r="D1007" s="11"/>
      <c r="E1007" s="11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</row>
    <row r="1008" spans="1:26" x14ac:dyDescent="0.2">
      <c r="A1008" s="11"/>
      <c r="B1008" s="11"/>
      <c r="C1008" s="11"/>
      <c r="D1008" s="11"/>
      <c r="E1008" s="11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</row>
    <row r="1009" spans="1:26" x14ac:dyDescent="0.2">
      <c r="A1009" s="11"/>
      <c r="B1009" s="11"/>
      <c r="C1009" s="11"/>
      <c r="D1009" s="11"/>
      <c r="E1009" s="11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</row>
    <row r="1010" spans="1:26" x14ac:dyDescent="0.2">
      <c r="A1010" s="11"/>
      <c r="B1010" s="11"/>
      <c r="C1010" s="11"/>
      <c r="D1010" s="11"/>
      <c r="E1010" s="11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</row>
    <row r="1011" spans="1:26" x14ac:dyDescent="0.2">
      <c r="A1011" s="11"/>
      <c r="B1011" s="11"/>
      <c r="C1011" s="11"/>
      <c r="D1011" s="11"/>
      <c r="E1011" s="11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</row>
    <row r="1012" spans="1:26" x14ac:dyDescent="0.2">
      <c r="A1012" s="11"/>
      <c r="B1012" s="11"/>
      <c r="C1012" s="11"/>
      <c r="D1012" s="11"/>
      <c r="E1012" s="11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</row>
    <row r="1013" spans="1:26" x14ac:dyDescent="0.2">
      <c r="A1013" s="11"/>
      <c r="B1013" s="11"/>
      <c r="C1013" s="11"/>
      <c r="D1013" s="11"/>
      <c r="E1013" s="11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</row>
    <row r="1014" spans="1:26" x14ac:dyDescent="0.2">
      <c r="A1014" s="11"/>
      <c r="B1014" s="11"/>
      <c r="C1014" s="11"/>
      <c r="D1014" s="11"/>
      <c r="E1014" s="11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</row>
    <row r="1015" spans="1:26" x14ac:dyDescent="0.2">
      <c r="A1015" s="11"/>
      <c r="B1015" s="11"/>
      <c r="C1015" s="11"/>
      <c r="D1015" s="11"/>
      <c r="E1015" s="11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</row>
    <row r="1016" spans="1:26" x14ac:dyDescent="0.2">
      <c r="A1016" s="11"/>
      <c r="B1016" s="11"/>
      <c r="C1016" s="11"/>
      <c r="D1016" s="11"/>
      <c r="E1016" s="11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</row>
    <row r="1017" spans="1:26" x14ac:dyDescent="0.2">
      <c r="A1017" s="11"/>
      <c r="B1017" s="11"/>
      <c r="C1017" s="11"/>
      <c r="D1017" s="11"/>
      <c r="E1017" s="11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</row>
    <row r="1018" spans="1:26" x14ac:dyDescent="0.2">
      <c r="A1018" s="11"/>
      <c r="B1018" s="11"/>
      <c r="C1018" s="11"/>
      <c r="D1018" s="11"/>
      <c r="E1018" s="11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</row>
    <row r="1019" spans="1:26" x14ac:dyDescent="0.2">
      <c r="A1019" s="11"/>
      <c r="B1019" s="11"/>
      <c r="C1019" s="11"/>
      <c r="D1019" s="11"/>
      <c r="E1019" s="11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</row>
    <row r="1020" spans="1:26" x14ac:dyDescent="0.2">
      <c r="A1020" s="11"/>
      <c r="B1020" s="11"/>
      <c r="C1020" s="11"/>
      <c r="D1020" s="11"/>
      <c r="E1020" s="11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</row>
    <row r="1021" spans="1:26" x14ac:dyDescent="0.2">
      <c r="A1021" s="11"/>
      <c r="B1021" s="11"/>
      <c r="C1021" s="11"/>
      <c r="D1021" s="11"/>
      <c r="E1021" s="11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</row>
    <row r="1022" spans="1:26" x14ac:dyDescent="0.2">
      <c r="A1022" s="11"/>
      <c r="B1022" s="11"/>
      <c r="C1022" s="11"/>
      <c r="D1022" s="11"/>
      <c r="E1022" s="11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</row>
    <row r="1023" spans="1:26" x14ac:dyDescent="0.2">
      <c r="A1023" s="11"/>
      <c r="B1023" s="11"/>
      <c r="C1023" s="11"/>
      <c r="D1023" s="11"/>
      <c r="E1023" s="11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</row>
    <row r="1024" spans="1:26" x14ac:dyDescent="0.2">
      <c r="A1024" s="11"/>
      <c r="B1024" s="11"/>
      <c r="C1024" s="11"/>
      <c r="D1024" s="11"/>
      <c r="E1024" s="11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</row>
    <row r="1025" spans="1:26" x14ac:dyDescent="0.2">
      <c r="A1025" s="11"/>
      <c r="B1025" s="11"/>
      <c r="C1025" s="11"/>
      <c r="D1025" s="11"/>
      <c r="E1025" s="11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</row>
    <row r="1026" spans="1:26" x14ac:dyDescent="0.2">
      <c r="A1026" s="11"/>
      <c r="B1026" s="11"/>
      <c r="C1026" s="11"/>
      <c r="D1026" s="11"/>
      <c r="E1026" s="11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</row>
    <row r="1027" spans="1:26" x14ac:dyDescent="0.2">
      <c r="A1027" s="11"/>
      <c r="B1027" s="11"/>
      <c r="C1027" s="11"/>
      <c r="D1027" s="11"/>
      <c r="E1027" s="11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</row>
    <row r="1028" spans="1:26" x14ac:dyDescent="0.2">
      <c r="A1028" s="11"/>
      <c r="B1028" s="11"/>
      <c r="C1028" s="11"/>
      <c r="D1028" s="11"/>
      <c r="E1028" s="11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</row>
    <row r="1029" spans="1:26" x14ac:dyDescent="0.2">
      <c r="A1029" s="11"/>
      <c r="B1029" s="11"/>
      <c r="C1029" s="11"/>
      <c r="D1029" s="11"/>
      <c r="E1029" s="11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</row>
    <row r="1030" spans="1:26" x14ac:dyDescent="0.2">
      <c r="A1030" s="11"/>
      <c r="B1030" s="11"/>
      <c r="C1030" s="11"/>
      <c r="D1030" s="11"/>
      <c r="E1030" s="11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</row>
    <row r="1031" spans="1:26" x14ac:dyDescent="0.2">
      <c r="A1031" s="11"/>
      <c r="B1031" s="11"/>
      <c r="C1031" s="11"/>
      <c r="D1031" s="11"/>
      <c r="E1031" s="11"/>
      <c r="F1031" s="11"/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</row>
    <row r="1032" spans="1:26" x14ac:dyDescent="0.2">
      <c r="A1032" s="11"/>
      <c r="B1032" s="11"/>
      <c r="C1032" s="11"/>
      <c r="D1032" s="11"/>
      <c r="E1032" s="11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</row>
    <row r="1033" spans="1:26" x14ac:dyDescent="0.2">
      <c r="A1033" s="11"/>
      <c r="B1033" s="11"/>
      <c r="C1033" s="11"/>
      <c r="D1033" s="11"/>
      <c r="E1033" s="11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</row>
    <row r="1034" spans="1:26" x14ac:dyDescent="0.2">
      <c r="A1034" s="11"/>
      <c r="B1034" s="11"/>
      <c r="C1034" s="11"/>
      <c r="D1034" s="11"/>
      <c r="E1034" s="11"/>
      <c r="F1034" s="11"/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</row>
    <row r="1035" spans="1:26" x14ac:dyDescent="0.2">
      <c r="A1035" s="11"/>
      <c r="B1035" s="11"/>
      <c r="C1035" s="11"/>
      <c r="D1035" s="11"/>
      <c r="E1035" s="11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</row>
    <row r="1036" spans="1:26" x14ac:dyDescent="0.2">
      <c r="A1036" s="11"/>
      <c r="B1036" s="11"/>
      <c r="C1036" s="11"/>
      <c r="D1036" s="11"/>
      <c r="E1036" s="11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</row>
    <row r="1037" spans="1:26" x14ac:dyDescent="0.2">
      <c r="A1037" s="11"/>
      <c r="B1037" s="11"/>
      <c r="C1037" s="11"/>
      <c r="D1037" s="11"/>
      <c r="E1037" s="11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</row>
    <row r="1038" spans="1:26" x14ac:dyDescent="0.2">
      <c r="A1038" s="11"/>
      <c r="B1038" s="11"/>
      <c r="C1038" s="11"/>
      <c r="D1038" s="11"/>
      <c r="E1038" s="11"/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</row>
    <row r="1039" spans="1:26" x14ac:dyDescent="0.2">
      <c r="A1039" s="11"/>
      <c r="B1039" s="11"/>
      <c r="C1039" s="11"/>
      <c r="D1039" s="11"/>
      <c r="E1039" s="11"/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</row>
    <row r="1040" spans="1:26" x14ac:dyDescent="0.2">
      <c r="A1040" s="11"/>
      <c r="B1040" s="11"/>
      <c r="C1040" s="11"/>
      <c r="D1040" s="11"/>
      <c r="E1040" s="11"/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</row>
    <row r="1041" spans="1:26" x14ac:dyDescent="0.2">
      <c r="A1041" s="11"/>
      <c r="B1041" s="11"/>
      <c r="C1041" s="11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</row>
  </sheetData>
  <mergeCells count="11">
    <mergeCell ref="A1:E1"/>
    <mergeCell ref="A20:D20"/>
    <mergeCell ref="D11:D13"/>
    <mergeCell ref="E11:E13"/>
    <mergeCell ref="A4:A7"/>
    <mergeCell ref="D4:D7"/>
    <mergeCell ref="E4:E7"/>
    <mergeCell ref="A8:A10"/>
    <mergeCell ref="D8:D10"/>
    <mergeCell ref="E8:E10"/>
    <mergeCell ref="A11:A13"/>
  </mergeCells>
  <phoneticPr fontId="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12"/>
  <sheetViews>
    <sheetView workbookViewId="0">
      <selection activeCell="A4" sqref="A4"/>
    </sheetView>
  </sheetViews>
  <sheetFormatPr defaultColWidth="12.5703125" defaultRowHeight="12.75" x14ac:dyDescent="0.2"/>
  <cols>
    <col min="1" max="1" width="38" customWidth="1"/>
    <col min="2" max="2" width="14.42578125" customWidth="1"/>
    <col min="3" max="3" width="24.42578125" customWidth="1"/>
    <col min="4" max="4" width="54.140625" customWidth="1"/>
  </cols>
  <sheetData>
    <row r="1" spans="1:27" ht="27.75" x14ac:dyDescent="0.4">
      <c r="A1" s="48" t="s">
        <v>188</v>
      </c>
    </row>
    <row r="2" spans="1:27" ht="15" x14ac:dyDescent="0.25">
      <c r="A2" s="20"/>
      <c r="B2" s="21" t="s">
        <v>17</v>
      </c>
      <c r="C2" s="22" t="s">
        <v>64</v>
      </c>
      <c r="D2" s="22" t="s">
        <v>65</v>
      </c>
      <c r="E2" s="22" t="s">
        <v>66</v>
      </c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7" ht="15" x14ac:dyDescent="0.25">
      <c r="A3" s="24" t="s">
        <v>67</v>
      </c>
      <c r="B3" s="21"/>
      <c r="C3" s="22"/>
      <c r="D3" s="22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27" ht="15" x14ac:dyDescent="0.25">
      <c r="A4" s="20" t="s">
        <v>68</v>
      </c>
      <c r="B4" s="21">
        <f>3233520/1000</f>
        <v>3233.52</v>
      </c>
      <c r="C4" s="22" t="s">
        <v>69</v>
      </c>
      <c r="D4" s="22" t="s">
        <v>70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1:27" ht="15" x14ac:dyDescent="0.25">
      <c r="A5" s="20" t="s">
        <v>71</v>
      </c>
      <c r="B5" s="21">
        <v>55.42</v>
      </c>
      <c r="C5" s="22" t="s">
        <v>72</v>
      </c>
      <c r="D5" s="22" t="s">
        <v>73</v>
      </c>
      <c r="E5" s="25" t="s">
        <v>74</v>
      </c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1:27" ht="15" x14ac:dyDescent="0.25">
      <c r="A6" s="20"/>
      <c r="B6" s="26"/>
      <c r="C6" s="22"/>
      <c r="D6" s="22"/>
      <c r="E6" s="22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1:27" ht="30" x14ac:dyDescent="0.25">
      <c r="A7" s="20" t="s">
        <v>75</v>
      </c>
      <c r="B7" s="26">
        <v>698</v>
      </c>
      <c r="C7" s="22" t="s">
        <v>76</v>
      </c>
      <c r="D7" s="22" t="s">
        <v>77</v>
      </c>
      <c r="E7" s="25" t="s">
        <v>78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 spans="1:27" ht="15" x14ac:dyDescent="0.25">
      <c r="A8" s="20"/>
      <c r="B8" s="21"/>
      <c r="C8" s="22"/>
      <c r="D8" s="22"/>
      <c r="E8" s="22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 spans="1:27" ht="30" x14ac:dyDescent="0.25">
      <c r="A9" s="20" t="s">
        <v>79</v>
      </c>
      <c r="B9" s="21">
        <v>10.972</v>
      </c>
      <c r="C9" s="22" t="s">
        <v>80</v>
      </c>
      <c r="D9" s="22" t="s">
        <v>81</v>
      </c>
      <c r="E9" s="25" t="s">
        <v>82</v>
      </c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spans="1:27" ht="15" x14ac:dyDescent="0.25">
      <c r="A10" s="20" t="s">
        <v>83</v>
      </c>
      <c r="B10" s="21">
        <v>9.1110000000000007</v>
      </c>
      <c r="C10" s="22" t="s">
        <v>80</v>
      </c>
      <c r="D10" s="22" t="s">
        <v>81</v>
      </c>
      <c r="E10" s="25" t="s">
        <v>82</v>
      </c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ht="30" x14ac:dyDescent="0.25">
      <c r="A11" s="20" t="s">
        <v>84</v>
      </c>
      <c r="B11" s="27">
        <v>3.6540000000000003E-2</v>
      </c>
      <c r="C11" s="22" t="s">
        <v>85</v>
      </c>
      <c r="D11" s="22" t="s">
        <v>77</v>
      </c>
      <c r="E11" s="25" t="s">
        <v>74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</row>
    <row r="12" spans="1:27" ht="30" x14ac:dyDescent="0.25">
      <c r="A12" s="20" t="s">
        <v>86</v>
      </c>
      <c r="B12" s="21">
        <v>55.35</v>
      </c>
      <c r="C12" s="22" t="s">
        <v>72</v>
      </c>
      <c r="D12" s="22" t="s">
        <v>77</v>
      </c>
      <c r="E12" s="25" t="s">
        <v>74</v>
      </c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spans="1:27" ht="30" x14ac:dyDescent="0.25">
      <c r="A13" s="20" t="s">
        <v>87</v>
      </c>
      <c r="B13" s="28">
        <f>B11*B12</f>
        <v>2.0224890000000002</v>
      </c>
      <c r="C13" s="22" t="s">
        <v>88</v>
      </c>
      <c r="D13" s="22" t="s">
        <v>89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spans="1:27" ht="15" x14ac:dyDescent="0.25">
      <c r="A14" s="20"/>
      <c r="B14" s="21"/>
      <c r="C14" s="22"/>
      <c r="D14" s="22"/>
      <c r="E14" s="22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7" ht="15" x14ac:dyDescent="0.25">
      <c r="A15" s="20" t="s">
        <v>90</v>
      </c>
      <c r="B15" s="29">
        <v>0.116893</v>
      </c>
      <c r="C15" s="22" t="s">
        <v>91</v>
      </c>
      <c r="D15" s="22" t="s">
        <v>92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spans="1:27" ht="15" x14ac:dyDescent="0.25">
      <c r="A16" s="20"/>
      <c r="B16" s="30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spans="1:27" ht="15" x14ac:dyDescent="0.25">
      <c r="A17" s="31" t="s">
        <v>93</v>
      </c>
      <c r="B17" s="32">
        <v>0.1</v>
      </c>
      <c r="C17" s="33" t="s">
        <v>94</v>
      </c>
      <c r="D17" s="22" t="s">
        <v>95</v>
      </c>
      <c r="E17" s="25" t="s">
        <v>96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7" ht="30" x14ac:dyDescent="0.25">
      <c r="A18" s="31" t="s">
        <v>97</v>
      </c>
      <c r="B18" s="34">
        <v>2.07E-2</v>
      </c>
      <c r="C18" s="33" t="s">
        <v>98</v>
      </c>
      <c r="D18" s="33" t="s">
        <v>77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</row>
    <row r="19" spans="1:27" ht="30" x14ac:dyDescent="0.25">
      <c r="A19" s="31" t="s">
        <v>99</v>
      </c>
      <c r="B19" s="32">
        <v>97.5</v>
      </c>
      <c r="C19" s="33" t="s">
        <v>72</v>
      </c>
      <c r="D19" s="33" t="s">
        <v>77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spans="1:27" ht="15" x14ac:dyDescent="0.25">
      <c r="A20" s="31" t="s">
        <v>100</v>
      </c>
      <c r="B20" s="32">
        <f>B19*B18/B17</f>
        <v>20.182500000000001</v>
      </c>
      <c r="C20" s="33" t="s">
        <v>101</v>
      </c>
      <c r="D20" s="33" t="s">
        <v>89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spans="1:27" ht="15" x14ac:dyDescent="0.25">
      <c r="A21" s="20"/>
      <c r="B21" s="30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spans="1:27" ht="15" x14ac:dyDescent="0.25">
      <c r="A22" s="31" t="s">
        <v>102</v>
      </c>
      <c r="B22" s="32">
        <v>0.97799999999999998</v>
      </c>
      <c r="C22" s="33" t="s">
        <v>103</v>
      </c>
      <c r="D22" s="33" t="s">
        <v>104</v>
      </c>
      <c r="E22" s="35" t="s">
        <v>105</v>
      </c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ht="15" x14ac:dyDescent="0.25">
      <c r="A23" s="31" t="s">
        <v>106</v>
      </c>
      <c r="B23" s="32">
        <v>0.65700000000000003</v>
      </c>
      <c r="C23" s="33" t="s">
        <v>88</v>
      </c>
      <c r="D23" s="33"/>
      <c r="E23" s="33" t="s">
        <v>193</v>
      </c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ht="15" x14ac:dyDescent="0.25">
      <c r="A24" s="31" t="s">
        <v>107</v>
      </c>
      <c r="B24" s="32">
        <f>B66</f>
        <v>28</v>
      </c>
      <c r="C24" s="33" t="s">
        <v>94</v>
      </c>
      <c r="D24" s="33" t="s">
        <v>108</v>
      </c>
      <c r="E24" s="3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ht="30" x14ac:dyDescent="0.25">
      <c r="A25" s="31" t="s">
        <v>109</v>
      </c>
      <c r="B25" s="36">
        <f>B22*B23*B24/1000</f>
        <v>1.7991288000000001E-2</v>
      </c>
      <c r="C25" s="33" t="s">
        <v>110</v>
      </c>
      <c r="D25" s="33" t="s">
        <v>89</v>
      </c>
      <c r="E25" s="3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ht="15" x14ac:dyDescent="0.25">
      <c r="A26" s="24"/>
      <c r="B26" s="21"/>
      <c r="C26" s="22"/>
      <c r="D26" s="22"/>
      <c r="E26" s="22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ht="15" x14ac:dyDescent="0.25">
      <c r="A27" s="24" t="s">
        <v>8</v>
      </c>
      <c r="B27" s="21"/>
      <c r="C27" s="22"/>
      <c r="D27" s="22"/>
      <c r="E27" s="22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ht="15" x14ac:dyDescent="0.25">
      <c r="A28" s="20" t="s">
        <v>111</v>
      </c>
      <c r="B28" s="21">
        <v>1.18</v>
      </c>
      <c r="C28" s="22" t="s">
        <v>112</v>
      </c>
      <c r="D28" s="22" t="s">
        <v>113</v>
      </c>
      <c r="E28" s="25" t="s">
        <v>114</v>
      </c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ht="15" x14ac:dyDescent="0.25">
      <c r="A29" s="20" t="s">
        <v>115</v>
      </c>
      <c r="B29" s="21">
        <v>1.34</v>
      </c>
      <c r="C29" s="22" t="s">
        <v>112</v>
      </c>
      <c r="D29" s="22" t="s">
        <v>113</v>
      </c>
      <c r="E29" s="25" t="s">
        <v>114</v>
      </c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ht="15" x14ac:dyDescent="0.25">
      <c r="A30" s="20" t="s">
        <v>116</v>
      </c>
      <c r="B30" s="21">
        <v>1.84</v>
      </c>
      <c r="C30" s="22" t="s">
        <v>112</v>
      </c>
      <c r="D30" s="22" t="s">
        <v>113</v>
      </c>
      <c r="E30" s="25" t="s">
        <v>114</v>
      </c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spans="1:27" ht="15" x14ac:dyDescent="0.25">
      <c r="A31" s="20" t="s">
        <v>117</v>
      </c>
      <c r="B31" s="21">
        <v>1.33</v>
      </c>
      <c r="C31" s="22" t="s">
        <v>118</v>
      </c>
      <c r="D31" s="23"/>
      <c r="E31" s="25" t="s">
        <v>119</v>
      </c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27" ht="15" x14ac:dyDescent="0.25">
      <c r="A32" s="20"/>
      <c r="B32" s="30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27" ht="15" x14ac:dyDescent="0.25">
      <c r="A33" s="20" t="s">
        <v>120</v>
      </c>
      <c r="B33" s="21">
        <v>2.39</v>
      </c>
      <c r="C33" s="22" t="s">
        <v>121</v>
      </c>
      <c r="D33" s="22" t="s">
        <v>122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27" ht="15" x14ac:dyDescent="0.25">
      <c r="A34" s="20" t="s">
        <v>120</v>
      </c>
      <c r="B34" s="22">
        <v>0.19</v>
      </c>
      <c r="C34" s="22" t="s">
        <v>123</v>
      </c>
      <c r="D34" s="22" t="s">
        <v>122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7" ht="15" x14ac:dyDescent="0.25">
      <c r="A35" s="20" t="s">
        <v>124</v>
      </c>
      <c r="B35" s="21">
        <v>2.64</v>
      </c>
      <c r="C35" s="22" t="s">
        <v>121</v>
      </c>
      <c r="D35" s="22" t="s">
        <v>122</v>
      </c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spans="1:27" ht="15" x14ac:dyDescent="0.25">
      <c r="A36" s="20" t="s">
        <v>124</v>
      </c>
      <c r="B36" s="21">
        <v>0.17</v>
      </c>
      <c r="C36" s="22" t="s">
        <v>123</v>
      </c>
      <c r="D36" s="22" t="s">
        <v>122</v>
      </c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1:27" ht="15" x14ac:dyDescent="0.25">
      <c r="A37" s="20" t="s">
        <v>125</v>
      </c>
      <c r="B37" s="21">
        <v>1.52</v>
      </c>
      <c r="C37" s="22" t="s">
        <v>121</v>
      </c>
      <c r="D37" s="22" t="s">
        <v>122</v>
      </c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spans="1:27" ht="15" x14ac:dyDescent="0.25">
      <c r="A38" s="20" t="s">
        <v>125</v>
      </c>
      <c r="B38" s="22">
        <v>0.18</v>
      </c>
      <c r="C38" s="22" t="s">
        <v>123</v>
      </c>
      <c r="D38" s="22" t="s">
        <v>122</v>
      </c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spans="1:27" ht="15" x14ac:dyDescent="0.25">
      <c r="A39" s="20" t="s">
        <v>126</v>
      </c>
      <c r="B39" s="37">
        <f>1.871695/1000</f>
        <v>1.871695E-3</v>
      </c>
      <c r="C39" s="22" t="s">
        <v>121</v>
      </c>
      <c r="D39" s="23"/>
      <c r="E39" s="25" t="s">
        <v>127</v>
      </c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spans="1:27" ht="15" x14ac:dyDescent="0.25">
      <c r="A40" s="20"/>
      <c r="B40" s="21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spans="1:27" ht="30" x14ac:dyDescent="0.25">
      <c r="A41" s="20" t="s">
        <v>128</v>
      </c>
      <c r="B41" s="21">
        <v>1.2</v>
      </c>
      <c r="C41" s="22" t="s">
        <v>129</v>
      </c>
      <c r="D41" s="22" t="s">
        <v>130</v>
      </c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spans="1:27" ht="15" x14ac:dyDescent="0.25">
      <c r="A42" s="20"/>
      <c r="B42" s="30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spans="1:27" ht="15" x14ac:dyDescent="0.25">
      <c r="A43" s="20" t="s">
        <v>131</v>
      </c>
      <c r="B43" s="22">
        <v>0.1</v>
      </c>
      <c r="C43" s="22" t="s">
        <v>132</v>
      </c>
      <c r="D43" s="22" t="s">
        <v>133</v>
      </c>
      <c r="E43" s="25" t="s">
        <v>134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spans="1:27" ht="15" x14ac:dyDescent="0.25">
      <c r="A44" s="20" t="s">
        <v>135</v>
      </c>
      <c r="B44" s="21">
        <v>2.8000000000000001E-2</v>
      </c>
      <c r="C44" s="22" t="s">
        <v>132</v>
      </c>
      <c r="D44" s="22" t="s">
        <v>136</v>
      </c>
      <c r="E44" s="25" t="s">
        <v>137</v>
      </c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spans="1:27" ht="15" x14ac:dyDescent="0.25">
      <c r="A45" s="20" t="s">
        <v>138</v>
      </c>
      <c r="B45" s="21">
        <v>0.24399999999999999</v>
      </c>
      <c r="C45" s="22" t="s">
        <v>132</v>
      </c>
      <c r="D45" s="22" t="s">
        <v>133</v>
      </c>
      <c r="E45" s="25" t="s">
        <v>134</v>
      </c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spans="1:27" ht="15" x14ac:dyDescent="0.25">
      <c r="A46" s="20" t="s">
        <v>139</v>
      </c>
      <c r="B46" s="21">
        <v>1.6E-2</v>
      </c>
      <c r="C46" s="22" t="s">
        <v>140</v>
      </c>
      <c r="D46" s="23"/>
      <c r="E46" s="38" t="s">
        <v>141</v>
      </c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spans="1:27" ht="15" x14ac:dyDescent="0.25">
      <c r="A47" s="20"/>
      <c r="B47" s="30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spans="1:27" ht="15" x14ac:dyDescent="0.25">
      <c r="A48" s="20" t="s">
        <v>142</v>
      </c>
      <c r="B48" s="39">
        <v>1.6E-2</v>
      </c>
      <c r="C48" s="22" t="s">
        <v>143</v>
      </c>
      <c r="D48" s="23"/>
      <c r="E48" s="25" t="s">
        <v>144</v>
      </c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spans="1:27" ht="15" x14ac:dyDescent="0.25">
      <c r="A49" s="20"/>
      <c r="B49" s="30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spans="1:27" ht="15" x14ac:dyDescent="0.25">
      <c r="A50" s="20"/>
      <c r="B50" s="30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spans="1:27" ht="15" x14ac:dyDescent="0.25">
      <c r="A51" s="24" t="s">
        <v>12</v>
      </c>
      <c r="B51" s="21"/>
      <c r="C51" s="22"/>
      <c r="D51" s="20"/>
      <c r="E51" s="3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spans="1:27" ht="45" x14ac:dyDescent="0.25">
      <c r="A52" s="20" t="s">
        <v>145</v>
      </c>
      <c r="B52" s="21">
        <v>0.7</v>
      </c>
      <c r="C52" s="22" t="s">
        <v>146</v>
      </c>
      <c r="D52" s="20" t="s">
        <v>147</v>
      </c>
      <c r="E52" s="40" t="s">
        <v>148</v>
      </c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spans="1:27" ht="15" x14ac:dyDescent="0.25">
      <c r="A53" s="20"/>
      <c r="B53" s="30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spans="1:27" ht="15" x14ac:dyDescent="0.25">
      <c r="A54" s="41" t="s">
        <v>149</v>
      </c>
      <c r="B54" s="42"/>
      <c r="C54" s="4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spans="1:27" ht="15" x14ac:dyDescent="0.25">
      <c r="A55" s="42" t="s">
        <v>150</v>
      </c>
      <c r="B55" s="43">
        <v>4</v>
      </c>
      <c r="C55" s="22" t="s">
        <v>69</v>
      </c>
      <c r="D55" s="22" t="s">
        <v>151</v>
      </c>
      <c r="E55" s="25" t="s">
        <v>152</v>
      </c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spans="1:27" ht="15" x14ac:dyDescent="0.25">
      <c r="A56" s="42" t="s">
        <v>153</v>
      </c>
      <c r="B56" s="43">
        <v>0.3</v>
      </c>
      <c r="C56" s="22" t="s">
        <v>69</v>
      </c>
      <c r="D56" s="22" t="s">
        <v>154</v>
      </c>
      <c r="E56" s="38" t="s">
        <v>152</v>
      </c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spans="1:27" ht="15" x14ac:dyDescent="0.25">
      <c r="A57" s="20"/>
      <c r="B57" s="30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spans="1:27" ht="15" x14ac:dyDescent="0.25">
      <c r="A58" s="20" t="s">
        <v>155</v>
      </c>
      <c r="B58" s="22">
        <v>1.2</v>
      </c>
      <c r="C58" s="22" t="s">
        <v>156</v>
      </c>
      <c r="D58" s="23"/>
      <c r="E58" s="25" t="s">
        <v>157</v>
      </c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spans="1:27" ht="15" x14ac:dyDescent="0.25">
      <c r="A59" s="20" t="s">
        <v>158</v>
      </c>
      <c r="B59" s="21">
        <v>0.65</v>
      </c>
      <c r="C59" s="22" t="s">
        <v>159</v>
      </c>
      <c r="D59" s="23"/>
      <c r="E59" s="25" t="s">
        <v>160</v>
      </c>
      <c r="F59" s="23"/>
      <c r="G59" s="22" t="s">
        <v>161</v>
      </c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spans="1:27" ht="30" x14ac:dyDescent="0.25">
      <c r="A60" s="20" t="s">
        <v>162</v>
      </c>
      <c r="B60" s="39">
        <v>0.441</v>
      </c>
      <c r="C60" s="22" t="s">
        <v>159</v>
      </c>
      <c r="D60" s="22" t="s">
        <v>163</v>
      </c>
      <c r="E60" s="22" t="s">
        <v>164</v>
      </c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spans="1:27" ht="30" x14ac:dyDescent="0.25">
      <c r="A61" s="20" t="s">
        <v>165</v>
      </c>
      <c r="B61" s="39">
        <v>0.48399999999999999</v>
      </c>
      <c r="C61" s="22" t="s">
        <v>159</v>
      </c>
      <c r="D61" s="22" t="s">
        <v>163</v>
      </c>
      <c r="E61" s="22" t="s">
        <v>166</v>
      </c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spans="1:27" ht="15" x14ac:dyDescent="0.25">
      <c r="A62" s="20" t="s">
        <v>106</v>
      </c>
      <c r="B62" s="21">
        <v>0.71699999999999997</v>
      </c>
      <c r="C62" s="22" t="s">
        <v>88</v>
      </c>
      <c r="D62" s="23"/>
      <c r="E62" s="25" t="s">
        <v>167</v>
      </c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spans="1:27" ht="15" x14ac:dyDescent="0.25">
      <c r="A63" s="20"/>
      <c r="B63" s="30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spans="1:27" ht="15" x14ac:dyDescent="0.25">
      <c r="A64" s="20"/>
      <c r="B64" s="30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spans="1:27" ht="30" x14ac:dyDescent="0.25">
      <c r="A65" s="24" t="s">
        <v>168</v>
      </c>
      <c r="B65" s="30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spans="1:27" ht="15" x14ac:dyDescent="0.25">
      <c r="A66" s="20" t="s">
        <v>169</v>
      </c>
      <c r="B66" s="21">
        <v>28</v>
      </c>
      <c r="C66" s="22" t="s">
        <v>94</v>
      </c>
      <c r="D66" s="22" t="s">
        <v>170</v>
      </c>
      <c r="E66" s="23"/>
      <c r="F66" s="23"/>
      <c r="G66" s="23"/>
      <c r="H66" s="23"/>
      <c r="I66" s="23"/>
      <c r="J66" s="44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spans="1:27" ht="15" x14ac:dyDescent="0.25">
      <c r="A67" s="20" t="s">
        <v>171</v>
      </c>
      <c r="B67" s="21">
        <v>265</v>
      </c>
      <c r="C67" s="22" t="s">
        <v>94</v>
      </c>
      <c r="D67" s="22" t="s">
        <v>170</v>
      </c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spans="1:27" ht="15" x14ac:dyDescent="0.25">
      <c r="A68" s="20" t="s">
        <v>172</v>
      </c>
      <c r="B68" s="21">
        <v>23.5</v>
      </c>
      <c r="C68" s="22" t="s">
        <v>94</v>
      </c>
      <c r="D68" s="22" t="s">
        <v>170</v>
      </c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spans="1:27" ht="15" x14ac:dyDescent="0.25">
      <c r="A69" s="20" t="s">
        <v>173</v>
      </c>
      <c r="B69" s="21">
        <v>6.63</v>
      </c>
      <c r="C69" s="22" t="s">
        <v>94</v>
      </c>
      <c r="D69" s="22" t="s">
        <v>170</v>
      </c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7" ht="15" x14ac:dyDescent="0.25">
      <c r="A70" s="20" t="s">
        <v>174</v>
      </c>
      <c r="B70" s="21">
        <v>11.1</v>
      </c>
      <c r="C70" s="22" t="s">
        <v>94</v>
      </c>
      <c r="D70" s="22" t="s">
        <v>170</v>
      </c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7" ht="15" x14ac:dyDescent="0.25">
      <c r="A71" s="20" t="s">
        <v>175</v>
      </c>
      <c r="B71" s="21">
        <v>12.4</v>
      </c>
      <c r="C71" s="22" t="s">
        <v>94</v>
      </c>
      <c r="D71" s="22" t="s">
        <v>170</v>
      </c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spans="1:27" ht="15" x14ac:dyDescent="0.25">
      <c r="A72" s="20" t="s">
        <v>176</v>
      </c>
      <c r="B72" s="21">
        <v>677</v>
      </c>
      <c r="C72" s="22" t="s">
        <v>94</v>
      </c>
      <c r="D72" s="22" t="s">
        <v>170</v>
      </c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spans="1:27" ht="15" x14ac:dyDescent="0.25">
      <c r="A73" s="20" t="s">
        <v>177</v>
      </c>
      <c r="B73" s="21">
        <v>116</v>
      </c>
      <c r="C73" s="22" t="s">
        <v>94</v>
      </c>
      <c r="D73" s="22" t="s">
        <v>170</v>
      </c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spans="1:27" ht="15" x14ac:dyDescent="0.25">
      <c r="A74" s="20" t="s">
        <v>178</v>
      </c>
      <c r="B74" s="21">
        <v>3.17</v>
      </c>
      <c r="C74" s="22" t="s">
        <v>94</v>
      </c>
      <c r="D74" s="22" t="s">
        <v>170</v>
      </c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spans="1:27" ht="15" x14ac:dyDescent="0.25">
      <c r="A75" s="20" t="s">
        <v>179</v>
      </c>
      <c r="B75" s="21">
        <v>1.1200000000000001</v>
      </c>
      <c r="C75" s="22" t="s">
        <v>94</v>
      </c>
      <c r="D75" s="22" t="s">
        <v>170</v>
      </c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spans="1:27" ht="15" x14ac:dyDescent="0.25">
      <c r="A76" s="20" t="s">
        <v>180</v>
      </c>
      <c r="B76" s="21">
        <v>1.3</v>
      </c>
      <c r="C76" s="22" t="s">
        <v>94</v>
      </c>
      <c r="D76" s="22" t="s">
        <v>170</v>
      </c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spans="1:27" ht="15" x14ac:dyDescent="0.25">
      <c r="A77" s="20" t="s">
        <v>181</v>
      </c>
      <c r="B77" s="21">
        <v>328</v>
      </c>
      <c r="C77" s="22" t="s">
        <v>94</v>
      </c>
      <c r="D77" s="22" t="s">
        <v>170</v>
      </c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spans="1:27" ht="15" x14ac:dyDescent="0.25">
      <c r="A78" s="20" t="s">
        <v>182</v>
      </c>
      <c r="B78" s="21">
        <v>4.8</v>
      </c>
      <c r="C78" s="22" t="s">
        <v>94</v>
      </c>
      <c r="D78" s="22" t="s">
        <v>170</v>
      </c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spans="1:27" ht="15" x14ac:dyDescent="0.25">
      <c r="A79" s="20" t="s">
        <v>183</v>
      </c>
      <c r="B79" s="21">
        <v>138</v>
      </c>
      <c r="C79" s="22" t="s">
        <v>94</v>
      </c>
      <c r="D79" s="22" t="s">
        <v>170</v>
      </c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 spans="1:27" ht="15" x14ac:dyDescent="0.25">
      <c r="A80" s="20" t="s">
        <v>184</v>
      </c>
      <c r="B80" s="21">
        <v>3.35</v>
      </c>
      <c r="C80" s="22" t="s">
        <v>94</v>
      </c>
      <c r="D80" s="22" t="s">
        <v>170</v>
      </c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spans="1:27" ht="15" x14ac:dyDescent="0.25">
      <c r="A81" s="20" t="s">
        <v>185</v>
      </c>
      <c r="B81" s="21">
        <v>8.06</v>
      </c>
      <c r="C81" s="22" t="s">
        <v>94</v>
      </c>
      <c r="D81" s="22" t="s">
        <v>170</v>
      </c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</row>
    <row r="82" spans="1:27" ht="15" x14ac:dyDescent="0.25">
      <c r="A82" s="20" t="s">
        <v>186</v>
      </c>
      <c r="B82" s="21">
        <v>716</v>
      </c>
      <c r="C82" s="22" t="s">
        <v>94</v>
      </c>
      <c r="D82" s="22" t="s">
        <v>170</v>
      </c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</row>
    <row r="83" spans="1:27" ht="15" x14ac:dyDescent="0.25">
      <c r="A83" s="20" t="s">
        <v>187</v>
      </c>
      <c r="B83" s="21">
        <v>16.100000000000001</v>
      </c>
      <c r="C83" s="22" t="s">
        <v>94</v>
      </c>
      <c r="D83" s="22" t="s">
        <v>170</v>
      </c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</row>
    <row r="84" spans="1:27" ht="15" x14ac:dyDescent="0.25">
      <c r="A84" s="20"/>
      <c r="B84" s="30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</row>
    <row r="85" spans="1:27" ht="15" x14ac:dyDescent="0.25">
      <c r="A85" s="20"/>
      <c r="B85" s="30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</row>
    <row r="86" spans="1:27" ht="15" x14ac:dyDescent="0.25">
      <c r="A86" s="20"/>
      <c r="B86" s="30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</row>
    <row r="87" spans="1:27" ht="15" x14ac:dyDescent="0.25">
      <c r="A87" s="20"/>
      <c r="B87" s="30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spans="1:27" ht="15" x14ac:dyDescent="0.25">
      <c r="A88" s="20"/>
      <c r="B88" s="30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spans="1:27" ht="15" x14ac:dyDescent="0.25">
      <c r="A89" s="20"/>
      <c r="B89" s="30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</row>
    <row r="90" spans="1:27" ht="15" x14ac:dyDescent="0.25">
      <c r="A90" s="20"/>
      <c r="B90" s="30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</row>
    <row r="91" spans="1:27" ht="15" x14ac:dyDescent="0.25">
      <c r="A91" s="20"/>
      <c r="B91" s="30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</row>
    <row r="92" spans="1:27" ht="15" x14ac:dyDescent="0.25">
      <c r="A92" s="20"/>
      <c r="B92" s="30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</row>
    <row r="93" spans="1:27" ht="15" x14ac:dyDescent="0.25">
      <c r="A93" s="20"/>
      <c r="B93" s="30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</row>
    <row r="94" spans="1:27" ht="15" x14ac:dyDescent="0.25">
      <c r="A94" s="20"/>
      <c r="B94" s="30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spans="1:27" ht="15" x14ac:dyDescent="0.25">
      <c r="A95" s="20"/>
      <c r="B95" s="30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spans="1:27" ht="15" x14ac:dyDescent="0.25">
      <c r="A96" s="20"/>
      <c r="B96" s="30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spans="1:27" ht="15" x14ac:dyDescent="0.25">
      <c r="A97" s="20"/>
      <c r="B97" s="30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spans="1:27" ht="15" x14ac:dyDescent="0.25">
      <c r="A98" s="20"/>
      <c r="B98" s="30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spans="1:27" ht="15" x14ac:dyDescent="0.25">
      <c r="A99" s="20"/>
      <c r="B99" s="30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</row>
    <row r="100" spans="1:27" ht="15" x14ac:dyDescent="0.25">
      <c r="A100" s="20"/>
      <c r="B100" s="30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</row>
    <row r="101" spans="1:27" ht="15" x14ac:dyDescent="0.25">
      <c r="A101" s="20"/>
      <c r="B101" s="30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</row>
    <row r="102" spans="1:27" ht="15" x14ac:dyDescent="0.25">
      <c r="A102" s="20"/>
      <c r="B102" s="30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</row>
    <row r="103" spans="1:27" ht="15" x14ac:dyDescent="0.25">
      <c r="A103" s="20"/>
      <c r="B103" s="30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</row>
    <row r="104" spans="1:27" ht="15" x14ac:dyDescent="0.25">
      <c r="A104" s="20"/>
      <c r="B104" s="30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</row>
    <row r="105" spans="1:27" ht="15" x14ac:dyDescent="0.25">
      <c r="A105" s="20"/>
      <c r="B105" s="30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</row>
    <row r="106" spans="1:27" ht="15" x14ac:dyDescent="0.25">
      <c r="A106" s="20"/>
      <c r="B106" s="30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</row>
    <row r="107" spans="1:27" ht="15" x14ac:dyDescent="0.25">
      <c r="A107" s="20"/>
      <c r="B107" s="30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</row>
    <row r="108" spans="1:27" ht="15" x14ac:dyDescent="0.25">
      <c r="A108" s="20"/>
      <c r="B108" s="30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</row>
    <row r="109" spans="1:27" ht="15" x14ac:dyDescent="0.25">
      <c r="A109" s="20"/>
      <c r="B109" s="30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</row>
    <row r="110" spans="1:27" ht="15" x14ac:dyDescent="0.25">
      <c r="A110" s="20"/>
      <c r="B110" s="30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</row>
    <row r="111" spans="1:27" ht="15" x14ac:dyDescent="0.25">
      <c r="A111" s="20"/>
      <c r="B111" s="30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</row>
    <row r="112" spans="1:27" ht="15" x14ac:dyDescent="0.25">
      <c r="A112" s="20"/>
      <c r="B112" s="30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</row>
    <row r="113" spans="1:27" ht="15" x14ac:dyDescent="0.25">
      <c r="A113" s="20"/>
      <c r="B113" s="30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</row>
    <row r="114" spans="1:27" ht="15" x14ac:dyDescent="0.25">
      <c r="A114" s="20"/>
      <c r="B114" s="30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</row>
    <row r="115" spans="1:27" ht="15" x14ac:dyDescent="0.25">
      <c r="A115" s="20"/>
      <c r="B115" s="30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</row>
    <row r="116" spans="1:27" ht="15" x14ac:dyDescent="0.25">
      <c r="A116" s="20"/>
      <c r="B116" s="30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</row>
    <row r="117" spans="1:27" ht="15" x14ac:dyDescent="0.25">
      <c r="A117" s="20"/>
      <c r="B117" s="30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</row>
    <row r="118" spans="1:27" ht="15" x14ac:dyDescent="0.25">
      <c r="A118" s="20"/>
      <c r="B118" s="30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</row>
    <row r="119" spans="1:27" ht="15" x14ac:dyDescent="0.25">
      <c r="A119" s="20"/>
      <c r="B119" s="30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</row>
    <row r="120" spans="1:27" ht="15" x14ac:dyDescent="0.25">
      <c r="A120" s="20"/>
      <c r="B120" s="30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</row>
    <row r="121" spans="1:27" ht="15" x14ac:dyDescent="0.25">
      <c r="A121" s="20"/>
      <c r="B121" s="30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</row>
    <row r="122" spans="1:27" ht="15" x14ac:dyDescent="0.25">
      <c r="A122" s="20"/>
      <c r="B122" s="30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</row>
    <row r="123" spans="1:27" ht="15" x14ac:dyDescent="0.25">
      <c r="A123" s="20"/>
      <c r="B123" s="30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</row>
    <row r="124" spans="1:27" ht="15" x14ac:dyDescent="0.25">
      <c r="A124" s="20"/>
      <c r="B124" s="30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</row>
    <row r="125" spans="1:27" ht="15" x14ac:dyDescent="0.25">
      <c r="A125" s="20"/>
      <c r="B125" s="30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</row>
    <row r="126" spans="1:27" ht="15" x14ac:dyDescent="0.25">
      <c r="A126" s="20"/>
      <c r="B126" s="30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</row>
    <row r="127" spans="1:27" ht="15" x14ac:dyDescent="0.25">
      <c r="A127" s="20"/>
      <c r="B127" s="30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</row>
    <row r="128" spans="1:27" ht="15" x14ac:dyDescent="0.25">
      <c r="A128" s="20"/>
      <c r="B128" s="30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</row>
    <row r="129" spans="1:27" ht="15" x14ac:dyDescent="0.25">
      <c r="A129" s="20"/>
      <c r="B129" s="30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</row>
    <row r="130" spans="1:27" ht="15" x14ac:dyDescent="0.25">
      <c r="A130" s="20"/>
      <c r="B130" s="30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</row>
    <row r="131" spans="1:27" ht="15" x14ac:dyDescent="0.25">
      <c r="A131" s="20"/>
      <c r="B131" s="30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</row>
    <row r="132" spans="1:27" ht="15" x14ac:dyDescent="0.25">
      <c r="A132" s="20"/>
      <c r="B132" s="30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</row>
    <row r="133" spans="1:27" ht="15" x14ac:dyDescent="0.25">
      <c r="A133" s="20"/>
      <c r="B133" s="30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</row>
    <row r="134" spans="1:27" ht="15" x14ac:dyDescent="0.25">
      <c r="A134" s="20"/>
      <c r="B134" s="30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</row>
    <row r="135" spans="1:27" ht="15" x14ac:dyDescent="0.25">
      <c r="A135" s="20"/>
      <c r="B135" s="30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</row>
    <row r="136" spans="1:27" ht="15" x14ac:dyDescent="0.25">
      <c r="A136" s="20"/>
      <c r="B136" s="30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</row>
    <row r="137" spans="1:27" ht="15" x14ac:dyDescent="0.25">
      <c r="A137" s="20"/>
      <c r="B137" s="30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</row>
    <row r="138" spans="1:27" ht="15" x14ac:dyDescent="0.25">
      <c r="A138" s="20"/>
      <c r="B138" s="30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</row>
    <row r="139" spans="1:27" ht="15" x14ac:dyDescent="0.25">
      <c r="A139" s="20"/>
      <c r="B139" s="30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</row>
    <row r="140" spans="1:27" ht="15" x14ac:dyDescent="0.25">
      <c r="A140" s="20"/>
      <c r="B140" s="30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</row>
    <row r="141" spans="1:27" ht="15" x14ac:dyDescent="0.25">
      <c r="A141" s="20"/>
      <c r="B141" s="30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</row>
    <row r="142" spans="1:27" ht="15" x14ac:dyDescent="0.25">
      <c r="A142" s="20"/>
      <c r="B142" s="30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</row>
    <row r="143" spans="1:27" ht="15" x14ac:dyDescent="0.25">
      <c r="A143" s="20"/>
      <c r="B143" s="30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</row>
    <row r="144" spans="1:27" ht="15" x14ac:dyDescent="0.25">
      <c r="A144" s="20"/>
      <c r="B144" s="30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</row>
    <row r="145" spans="1:27" ht="15" x14ac:dyDescent="0.25">
      <c r="A145" s="20"/>
      <c r="B145" s="30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</row>
    <row r="146" spans="1:27" ht="15" x14ac:dyDescent="0.25">
      <c r="A146" s="20"/>
      <c r="B146" s="30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</row>
    <row r="147" spans="1:27" ht="15" x14ac:dyDescent="0.25">
      <c r="A147" s="20"/>
      <c r="B147" s="30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</row>
    <row r="148" spans="1:27" ht="15" x14ac:dyDescent="0.25">
      <c r="A148" s="20"/>
      <c r="B148" s="30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</row>
    <row r="149" spans="1:27" ht="15" x14ac:dyDescent="0.25">
      <c r="A149" s="20"/>
      <c r="B149" s="30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</row>
    <row r="150" spans="1:27" ht="15" x14ac:dyDescent="0.25">
      <c r="A150" s="20"/>
      <c r="B150" s="30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</row>
    <row r="151" spans="1:27" ht="15" x14ac:dyDescent="0.25">
      <c r="A151" s="20"/>
      <c r="B151" s="30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</row>
    <row r="152" spans="1:27" ht="15" x14ac:dyDescent="0.25">
      <c r="A152" s="20"/>
      <c r="B152" s="30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</row>
    <row r="153" spans="1:27" ht="15" x14ac:dyDescent="0.25">
      <c r="A153" s="20"/>
      <c r="B153" s="30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spans="1:27" ht="15" x14ac:dyDescent="0.25">
      <c r="A154" s="20"/>
      <c r="B154" s="30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</row>
    <row r="155" spans="1:27" ht="15" x14ac:dyDescent="0.25">
      <c r="A155" s="20"/>
      <c r="B155" s="30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</row>
    <row r="156" spans="1:27" ht="15" x14ac:dyDescent="0.25">
      <c r="A156" s="20"/>
      <c r="B156" s="30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</row>
    <row r="157" spans="1:27" ht="15" x14ac:dyDescent="0.25">
      <c r="A157" s="20"/>
      <c r="B157" s="30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</row>
    <row r="158" spans="1:27" ht="15" x14ac:dyDescent="0.25">
      <c r="A158" s="20"/>
      <c r="B158" s="30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</row>
    <row r="159" spans="1:27" ht="15" x14ac:dyDescent="0.25">
      <c r="A159" s="20"/>
      <c r="B159" s="30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</row>
    <row r="160" spans="1:27" ht="15" x14ac:dyDescent="0.25">
      <c r="A160" s="20"/>
      <c r="B160" s="30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</row>
    <row r="161" spans="1:27" ht="15" x14ac:dyDescent="0.25">
      <c r="A161" s="20"/>
      <c r="B161" s="30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</row>
    <row r="162" spans="1:27" ht="15" x14ac:dyDescent="0.25">
      <c r="A162" s="20"/>
      <c r="B162" s="30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</row>
    <row r="163" spans="1:27" ht="15" x14ac:dyDescent="0.25">
      <c r="A163" s="20"/>
      <c r="B163" s="30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</row>
    <row r="164" spans="1:27" ht="15" x14ac:dyDescent="0.25">
      <c r="A164" s="20"/>
      <c r="B164" s="30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</row>
    <row r="165" spans="1:27" ht="15" x14ac:dyDescent="0.25">
      <c r="A165" s="20"/>
      <c r="B165" s="30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</row>
    <row r="166" spans="1:27" ht="15" x14ac:dyDescent="0.25">
      <c r="A166" s="20"/>
      <c r="B166" s="30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</row>
    <row r="167" spans="1:27" ht="15" x14ac:dyDescent="0.25">
      <c r="A167" s="20"/>
      <c r="B167" s="30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</row>
    <row r="168" spans="1:27" ht="15" x14ac:dyDescent="0.25">
      <c r="A168" s="20"/>
      <c r="B168" s="30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</row>
    <row r="169" spans="1:27" ht="15" x14ac:dyDescent="0.25">
      <c r="A169" s="20"/>
      <c r="B169" s="30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</row>
    <row r="170" spans="1:27" ht="15" x14ac:dyDescent="0.25">
      <c r="A170" s="20"/>
      <c r="B170" s="30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</row>
    <row r="171" spans="1:27" ht="15" x14ac:dyDescent="0.25">
      <c r="A171" s="20"/>
      <c r="B171" s="30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</row>
    <row r="172" spans="1:27" ht="15" x14ac:dyDescent="0.25">
      <c r="A172" s="20"/>
      <c r="B172" s="30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</row>
    <row r="173" spans="1:27" ht="15" x14ac:dyDescent="0.25">
      <c r="A173" s="20"/>
      <c r="B173" s="30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</row>
    <row r="174" spans="1:27" ht="15" x14ac:dyDescent="0.25">
      <c r="A174" s="20"/>
      <c r="B174" s="30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</row>
    <row r="175" spans="1:27" ht="15" x14ac:dyDescent="0.25">
      <c r="A175" s="20"/>
      <c r="B175" s="30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</row>
    <row r="176" spans="1:27" ht="15" x14ac:dyDescent="0.25">
      <c r="A176" s="20"/>
      <c r="B176" s="30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</row>
    <row r="177" spans="1:27" ht="15" x14ac:dyDescent="0.25">
      <c r="A177" s="20"/>
      <c r="B177" s="30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</row>
    <row r="178" spans="1:27" ht="15" x14ac:dyDescent="0.25">
      <c r="A178" s="20"/>
      <c r="B178" s="30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</row>
    <row r="179" spans="1:27" ht="15" x14ac:dyDescent="0.25">
      <c r="A179" s="20"/>
      <c r="B179" s="30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</row>
    <row r="180" spans="1:27" ht="15" x14ac:dyDescent="0.25">
      <c r="A180" s="20"/>
      <c r="B180" s="30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</row>
    <row r="181" spans="1:27" ht="15" x14ac:dyDescent="0.25">
      <c r="A181" s="20"/>
      <c r="B181" s="30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</row>
    <row r="182" spans="1:27" ht="15" x14ac:dyDescent="0.25">
      <c r="A182" s="20"/>
      <c r="B182" s="30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</row>
    <row r="183" spans="1:27" ht="15" x14ac:dyDescent="0.25">
      <c r="A183" s="20"/>
      <c r="B183" s="30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</row>
    <row r="184" spans="1:27" ht="15" x14ac:dyDescent="0.25">
      <c r="A184" s="20"/>
      <c r="B184" s="30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</row>
    <row r="185" spans="1:27" ht="15" x14ac:dyDescent="0.25">
      <c r="A185" s="20"/>
      <c r="B185" s="30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</row>
    <row r="186" spans="1:27" ht="15" x14ac:dyDescent="0.25">
      <c r="A186" s="20"/>
      <c r="B186" s="30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</row>
    <row r="187" spans="1:27" ht="15" x14ac:dyDescent="0.25">
      <c r="A187" s="20"/>
      <c r="B187" s="30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</row>
    <row r="188" spans="1:27" ht="15" x14ac:dyDescent="0.25">
      <c r="A188" s="20"/>
      <c r="B188" s="30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</row>
    <row r="189" spans="1:27" ht="15" x14ac:dyDescent="0.25">
      <c r="A189" s="20"/>
      <c r="B189" s="30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</row>
    <row r="190" spans="1:27" ht="15" x14ac:dyDescent="0.25">
      <c r="A190" s="20"/>
      <c r="B190" s="30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</row>
    <row r="191" spans="1:27" ht="15" x14ac:dyDescent="0.25">
      <c r="A191" s="20"/>
      <c r="B191" s="30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</row>
    <row r="192" spans="1:27" ht="15" x14ac:dyDescent="0.25">
      <c r="A192" s="20"/>
      <c r="B192" s="30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</row>
    <row r="193" spans="1:27" ht="15" x14ac:dyDescent="0.25">
      <c r="A193" s="20"/>
      <c r="B193" s="30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</row>
    <row r="194" spans="1:27" ht="15" x14ac:dyDescent="0.25">
      <c r="A194" s="20"/>
      <c r="B194" s="30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</row>
    <row r="195" spans="1:27" ht="15" x14ac:dyDescent="0.25">
      <c r="A195" s="20"/>
      <c r="B195" s="30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</row>
    <row r="196" spans="1:27" ht="15" x14ac:dyDescent="0.25">
      <c r="A196" s="20"/>
      <c r="B196" s="30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</row>
    <row r="197" spans="1:27" ht="15" x14ac:dyDescent="0.25">
      <c r="A197" s="20"/>
      <c r="B197" s="30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</row>
    <row r="198" spans="1:27" ht="15" x14ac:dyDescent="0.25">
      <c r="A198" s="20"/>
      <c r="B198" s="30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</row>
    <row r="199" spans="1:27" ht="15" x14ac:dyDescent="0.25">
      <c r="A199" s="20"/>
      <c r="B199" s="30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</row>
    <row r="200" spans="1:27" ht="15" x14ac:dyDescent="0.25">
      <c r="A200" s="20"/>
      <c r="B200" s="30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</row>
    <row r="201" spans="1:27" ht="15" x14ac:dyDescent="0.25">
      <c r="A201" s="20"/>
      <c r="B201" s="30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</row>
    <row r="202" spans="1:27" ht="15" x14ac:dyDescent="0.25">
      <c r="A202" s="20"/>
      <c r="B202" s="30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</row>
    <row r="203" spans="1:27" ht="15" x14ac:dyDescent="0.25">
      <c r="A203" s="20"/>
      <c r="B203" s="30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</row>
    <row r="204" spans="1:27" ht="15" x14ac:dyDescent="0.25">
      <c r="A204" s="20"/>
      <c r="B204" s="30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</row>
    <row r="205" spans="1:27" ht="15" x14ac:dyDescent="0.25">
      <c r="A205" s="20"/>
      <c r="B205" s="30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</row>
    <row r="206" spans="1:27" ht="15" x14ac:dyDescent="0.25">
      <c r="A206" s="20"/>
      <c r="B206" s="30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</row>
    <row r="207" spans="1:27" ht="15" x14ac:dyDescent="0.25">
      <c r="A207" s="20"/>
      <c r="B207" s="30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</row>
    <row r="208" spans="1:27" ht="15" x14ac:dyDescent="0.25">
      <c r="A208" s="20"/>
      <c r="B208" s="30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</row>
    <row r="209" spans="1:27" ht="15" x14ac:dyDescent="0.25">
      <c r="A209" s="20"/>
      <c r="B209" s="30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</row>
    <row r="210" spans="1:27" ht="15" x14ac:dyDescent="0.25">
      <c r="A210" s="20"/>
      <c r="B210" s="30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</row>
    <row r="211" spans="1:27" ht="15" x14ac:dyDescent="0.25">
      <c r="A211" s="20"/>
      <c r="B211" s="30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</row>
    <row r="212" spans="1:27" ht="15" x14ac:dyDescent="0.25">
      <c r="A212" s="20"/>
      <c r="B212" s="30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</row>
    <row r="213" spans="1:27" ht="15" x14ac:dyDescent="0.25">
      <c r="A213" s="20"/>
      <c r="B213" s="30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</row>
    <row r="214" spans="1:27" ht="15" x14ac:dyDescent="0.25">
      <c r="A214" s="20"/>
      <c r="B214" s="30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</row>
    <row r="215" spans="1:27" ht="15" x14ac:dyDescent="0.25">
      <c r="A215" s="20"/>
      <c r="B215" s="30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</row>
    <row r="216" spans="1:27" ht="15" x14ac:dyDescent="0.25">
      <c r="A216" s="20"/>
      <c r="B216" s="30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</row>
    <row r="217" spans="1:27" ht="15" x14ac:dyDescent="0.25">
      <c r="A217" s="20"/>
      <c r="B217" s="30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</row>
    <row r="218" spans="1:27" ht="15" x14ac:dyDescent="0.25">
      <c r="A218" s="20"/>
      <c r="B218" s="30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</row>
    <row r="219" spans="1:27" ht="15" x14ac:dyDescent="0.25">
      <c r="A219" s="20"/>
      <c r="B219" s="30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</row>
    <row r="220" spans="1:27" ht="15" x14ac:dyDescent="0.25">
      <c r="A220" s="20"/>
      <c r="B220" s="30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</row>
    <row r="221" spans="1:27" ht="15" x14ac:dyDescent="0.25">
      <c r="A221" s="20"/>
      <c r="B221" s="30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</row>
    <row r="222" spans="1:27" ht="15" x14ac:dyDescent="0.25">
      <c r="A222" s="20"/>
      <c r="B222" s="30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</row>
    <row r="223" spans="1:27" ht="15" x14ac:dyDescent="0.25">
      <c r="A223" s="20"/>
      <c r="B223" s="30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</row>
    <row r="224" spans="1:27" ht="15" x14ac:dyDescent="0.25">
      <c r="A224" s="20"/>
      <c r="B224" s="30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</row>
    <row r="225" spans="1:27" ht="15" x14ac:dyDescent="0.25">
      <c r="A225" s="20"/>
      <c r="B225" s="30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</row>
    <row r="226" spans="1:27" ht="15" x14ac:dyDescent="0.25">
      <c r="A226" s="20"/>
      <c r="B226" s="30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</row>
    <row r="227" spans="1:27" ht="15" x14ac:dyDescent="0.25">
      <c r="A227" s="20"/>
      <c r="B227" s="30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</row>
    <row r="228" spans="1:27" ht="15" x14ac:dyDescent="0.25">
      <c r="A228" s="20"/>
      <c r="B228" s="30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</row>
    <row r="229" spans="1:27" ht="15" x14ac:dyDescent="0.25">
      <c r="A229" s="20"/>
      <c r="B229" s="30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</row>
    <row r="230" spans="1:27" ht="15" x14ac:dyDescent="0.25">
      <c r="A230" s="20"/>
      <c r="B230" s="30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</row>
    <row r="231" spans="1:27" ht="15" x14ac:dyDescent="0.25">
      <c r="A231" s="20"/>
      <c r="B231" s="30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</row>
    <row r="232" spans="1:27" ht="15" x14ac:dyDescent="0.25">
      <c r="A232" s="20"/>
      <c r="B232" s="30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</row>
    <row r="233" spans="1:27" ht="15" x14ac:dyDescent="0.25">
      <c r="A233" s="20"/>
      <c r="B233" s="30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</row>
    <row r="234" spans="1:27" ht="15" x14ac:dyDescent="0.25">
      <c r="A234" s="20"/>
      <c r="B234" s="30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</row>
    <row r="235" spans="1:27" ht="15" x14ac:dyDescent="0.25">
      <c r="A235" s="20"/>
      <c r="B235" s="30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</row>
    <row r="236" spans="1:27" ht="15" x14ac:dyDescent="0.25">
      <c r="A236" s="20"/>
      <c r="B236" s="30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</row>
    <row r="237" spans="1:27" ht="15" x14ac:dyDescent="0.25">
      <c r="A237" s="20"/>
      <c r="B237" s="30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</row>
    <row r="238" spans="1:27" ht="15" x14ac:dyDescent="0.25">
      <c r="A238" s="20"/>
      <c r="B238" s="30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</row>
    <row r="239" spans="1:27" ht="15" x14ac:dyDescent="0.25">
      <c r="A239" s="20"/>
      <c r="B239" s="30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</row>
    <row r="240" spans="1:27" ht="15" x14ac:dyDescent="0.25">
      <c r="A240" s="20"/>
      <c r="B240" s="30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</row>
    <row r="241" spans="1:27" ht="15" x14ac:dyDescent="0.25">
      <c r="A241" s="20"/>
      <c r="B241" s="30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</row>
    <row r="242" spans="1:27" ht="15" x14ac:dyDescent="0.25">
      <c r="A242" s="20"/>
      <c r="B242" s="30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</row>
    <row r="243" spans="1:27" ht="15" x14ac:dyDescent="0.25">
      <c r="A243" s="20"/>
      <c r="B243" s="30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</row>
    <row r="244" spans="1:27" ht="15" x14ac:dyDescent="0.25">
      <c r="A244" s="20"/>
      <c r="B244" s="30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</row>
    <row r="245" spans="1:27" ht="15" x14ac:dyDescent="0.25">
      <c r="A245" s="20"/>
      <c r="B245" s="30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</row>
    <row r="246" spans="1:27" ht="15" x14ac:dyDescent="0.25">
      <c r="A246" s="20"/>
      <c r="B246" s="30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</row>
    <row r="247" spans="1:27" ht="15" x14ac:dyDescent="0.25">
      <c r="A247" s="20"/>
      <c r="B247" s="30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</row>
    <row r="248" spans="1:27" ht="15" x14ac:dyDescent="0.25">
      <c r="A248" s="20"/>
      <c r="B248" s="30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</row>
    <row r="249" spans="1:27" ht="15" x14ac:dyDescent="0.25">
      <c r="A249" s="20"/>
      <c r="B249" s="30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</row>
    <row r="250" spans="1:27" ht="15" x14ac:dyDescent="0.25">
      <c r="A250" s="20"/>
      <c r="B250" s="30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</row>
    <row r="251" spans="1:27" ht="15" x14ac:dyDescent="0.25">
      <c r="A251" s="20"/>
      <c r="B251" s="30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</row>
    <row r="252" spans="1:27" ht="15" x14ac:dyDescent="0.25">
      <c r="A252" s="20"/>
      <c r="B252" s="30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</row>
    <row r="253" spans="1:27" ht="15" x14ac:dyDescent="0.25">
      <c r="A253" s="20"/>
      <c r="B253" s="30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</row>
    <row r="254" spans="1:27" ht="15" x14ac:dyDescent="0.25">
      <c r="A254" s="20"/>
      <c r="B254" s="30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</row>
    <row r="255" spans="1:27" ht="15" x14ac:dyDescent="0.25">
      <c r="A255" s="20"/>
      <c r="B255" s="30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</row>
    <row r="256" spans="1:27" ht="15" x14ac:dyDescent="0.25">
      <c r="A256" s="20"/>
      <c r="B256" s="30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</row>
    <row r="257" spans="1:27" ht="15" x14ac:dyDescent="0.25">
      <c r="A257" s="20"/>
      <c r="B257" s="30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</row>
    <row r="258" spans="1:27" ht="15" x14ac:dyDescent="0.25">
      <c r="A258" s="20"/>
      <c r="B258" s="30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</row>
    <row r="259" spans="1:27" ht="15" x14ac:dyDescent="0.25">
      <c r="A259" s="20"/>
      <c r="B259" s="30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</row>
    <row r="260" spans="1:27" ht="15" x14ac:dyDescent="0.25">
      <c r="A260" s="20"/>
      <c r="B260" s="30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</row>
    <row r="261" spans="1:27" ht="15" x14ac:dyDescent="0.25">
      <c r="A261" s="20"/>
      <c r="B261" s="30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</row>
    <row r="262" spans="1:27" ht="15" x14ac:dyDescent="0.25">
      <c r="A262" s="20"/>
      <c r="B262" s="30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</row>
    <row r="263" spans="1:27" ht="15" x14ac:dyDescent="0.25">
      <c r="A263" s="20"/>
      <c r="B263" s="30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</row>
    <row r="264" spans="1:27" ht="15" x14ac:dyDescent="0.25">
      <c r="A264" s="20"/>
      <c r="B264" s="30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</row>
    <row r="265" spans="1:27" ht="15" x14ac:dyDescent="0.25">
      <c r="A265" s="20"/>
      <c r="B265" s="30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</row>
    <row r="266" spans="1:27" ht="15" x14ac:dyDescent="0.25">
      <c r="A266" s="20"/>
      <c r="B266" s="30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</row>
    <row r="267" spans="1:27" ht="15" x14ac:dyDescent="0.25">
      <c r="A267" s="20"/>
      <c r="B267" s="30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</row>
    <row r="268" spans="1:27" ht="15" x14ac:dyDescent="0.25">
      <c r="A268" s="20"/>
      <c r="B268" s="30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</row>
    <row r="269" spans="1:27" ht="15" x14ac:dyDescent="0.25">
      <c r="A269" s="20"/>
      <c r="B269" s="30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</row>
    <row r="270" spans="1:27" ht="15" x14ac:dyDescent="0.25">
      <c r="A270" s="20"/>
      <c r="B270" s="30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</row>
    <row r="271" spans="1:27" ht="15" x14ac:dyDescent="0.25">
      <c r="A271" s="20"/>
      <c r="B271" s="30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</row>
    <row r="272" spans="1:27" ht="15" x14ac:dyDescent="0.25">
      <c r="A272" s="20"/>
      <c r="B272" s="30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</row>
    <row r="273" spans="1:27" ht="15" x14ac:dyDescent="0.25">
      <c r="A273" s="20"/>
      <c r="B273" s="30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</row>
    <row r="274" spans="1:27" ht="15" x14ac:dyDescent="0.25">
      <c r="A274" s="20"/>
      <c r="B274" s="30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</row>
    <row r="275" spans="1:27" ht="15" x14ac:dyDescent="0.25">
      <c r="A275" s="20"/>
      <c r="B275" s="30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</row>
    <row r="276" spans="1:27" ht="15" x14ac:dyDescent="0.25">
      <c r="A276" s="20"/>
      <c r="B276" s="30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</row>
    <row r="277" spans="1:27" ht="15" x14ac:dyDescent="0.25">
      <c r="A277" s="20"/>
      <c r="B277" s="30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</row>
    <row r="278" spans="1:27" ht="15" x14ac:dyDescent="0.25">
      <c r="A278" s="20"/>
      <c r="B278" s="30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</row>
    <row r="279" spans="1:27" ht="15" x14ac:dyDescent="0.25">
      <c r="A279" s="20"/>
      <c r="B279" s="30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</row>
    <row r="280" spans="1:27" ht="15" x14ac:dyDescent="0.25">
      <c r="A280" s="20"/>
      <c r="B280" s="30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</row>
    <row r="281" spans="1:27" ht="15" x14ac:dyDescent="0.25">
      <c r="A281" s="20"/>
      <c r="B281" s="30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</row>
    <row r="282" spans="1:27" ht="15" x14ac:dyDescent="0.25">
      <c r="A282" s="20"/>
      <c r="B282" s="30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</row>
    <row r="283" spans="1:27" ht="15" x14ac:dyDescent="0.25">
      <c r="A283" s="20"/>
      <c r="B283" s="30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</row>
    <row r="284" spans="1:27" ht="15" x14ac:dyDescent="0.25">
      <c r="A284" s="20"/>
      <c r="B284" s="30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</row>
    <row r="285" spans="1:27" ht="15" x14ac:dyDescent="0.25">
      <c r="A285" s="20"/>
      <c r="B285" s="30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</row>
    <row r="286" spans="1:27" ht="15" x14ac:dyDescent="0.25">
      <c r="A286" s="20"/>
      <c r="B286" s="30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</row>
    <row r="287" spans="1:27" ht="15" x14ac:dyDescent="0.25">
      <c r="A287" s="20"/>
      <c r="B287" s="30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</row>
    <row r="288" spans="1:27" ht="15" x14ac:dyDescent="0.25">
      <c r="A288" s="20"/>
      <c r="B288" s="30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</row>
    <row r="289" spans="1:27" ht="15" x14ac:dyDescent="0.25">
      <c r="A289" s="20"/>
      <c r="B289" s="30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</row>
    <row r="290" spans="1:27" ht="15" x14ac:dyDescent="0.25">
      <c r="A290" s="20"/>
      <c r="B290" s="30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</row>
    <row r="291" spans="1:27" ht="15" x14ac:dyDescent="0.25">
      <c r="A291" s="20"/>
      <c r="B291" s="30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</row>
    <row r="292" spans="1:27" ht="15" x14ac:dyDescent="0.25">
      <c r="A292" s="20"/>
      <c r="B292" s="30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</row>
    <row r="293" spans="1:27" ht="15" x14ac:dyDescent="0.25">
      <c r="A293" s="20"/>
      <c r="B293" s="30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</row>
    <row r="294" spans="1:27" ht="15" x14ac:dyDescent="0.25">
      <c r="A294" s="20"/>
      <c r="B294" s="30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</row>
    <row r="295" spans="1:27" ht="15" x14ac:dyDescent="0.25">
      <c r="A295" s="20"/>
      <c r="B295" s="30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</row>
    <row r="296" spans="1:27" ht="15" x14ac:dyDescent="0.25">
      <c r="A296" s="20"/>
      <c r="B296" s="30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</row>
    <row r="297" spans="1:27" ht="15" x14ac:dyDescent="0.25">
      <c r="A297" s="20"/>
      <c r="B297" s="30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</row>
    <row r="298" spans="1:27" ht="15" x14ac:dyDescent="0.25">
      <c r="A298" s="20"/>
      <c r="B298" s="30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</row>
    <row r="299" spans="1:27" ht="15" x14ac:dyDescent="0.25">
      <c r="A299" s="20"/>
      <c r="B299" s="30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</row>
    <row r="300" spans="1:27" ht="15" x14ac:dyDescent="0.25">
      <c r="A300" s="20"/>
      <c r="B300" s="30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</row>
    <row r="301" spans="1:27" ht="15" x14ac:dyDescent="0.25">
      <c r="A301" s="20"/>
      <c r="B301" s="30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</row>
    <row r="302" spans="1:27" ht="15" x14ac:dyDescent="0.25">
      <c r="A302" s="20"/>
      <c r="B302" s="30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</row>
    <row r="303" spans="1:27" ht="15" x14ac:dyDescent="0.25">
      <c r="A303" s="20"/>
      <c r="B303" s="30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</row>
    <row r="304" spans="1:27" ht="15" x14ac:dyDescent="0.25">
      <c r="A304" s="20"/>
      <c r="B304" s="30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</row>
    <row r="305" spans="1:27" ht="15" x14ac:dyDescent="0.25">
      <c r="A305" s="20"/>
      <c r="B305" s="30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</row>
    <row r="306" spans="1:27" ht="15" x14ac:dyDescent="0.25">
      <c r="A306" s="20"/>
      <c r="B306" s="30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</row>
    <row r="307" spans="1:27" ht="15" x14ac:dyDescent="0.25">
      <c r="A307" s="20"/>
      <c r="B307" s="30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</row>
    <row r="308" spans="1:27" ht="15" x14ac:dyDescent="0.25">
      <c r="A308" s="20"/>
      <c r="B308" s="30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</row>
    <row r="309" spans="1:27" ht="15" x14ac:dyDescent="0.25">
      <c r="A309" s="20"/>
      <c r="B309" s="30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</row>
    <row r="310" spans="1:27" ht="15" x14ac:dyDescent="0.25">
      <c r="A310" s="20"/>
      <c r="B310" s="30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</row>
    <row r="311" spans="1:27" ht="15" x14ac:dyDescent="0.25">
      <c r="A311" s="20"/>
      <c r="B311" s="30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</row>
    <row r="312" spans="1:27" ht="15" x14ac:dyDescent="0.25">
      <c r="A312" s="20"/>
      <c r="B312" s="30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</row>
    <row r="313" spans="1:27" ht="15" x14ac:dyDescent="0.25">
      <c r="A313" s="20"/>
      <c r="B313" s="30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</row>
    <row r="314" spans="1:27" ht="15" x14ac:dyDescent="0.25">
      <c r="A314" s="20"/>
      <c r="B314" s="30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</row>
    <row r="315" spans="1:27" ht="15" x14ac:dyDescent="0.25">
      <c r="A315" s="20"/>
      <c r="B315" s="30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</row>
    <row r="316" spans="1:27" ht="15" x14ac:dyDescent="0.25">
      <c r="A316" s="20"/>
      <c r="B316" s="30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</row>
    <row r="317" spans="1:27" ht="15" x14ac:dyDescent="0.25">
      <c r="A317" s="20"/>
      <c r="B317" s="30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</row>
    <row r="318" spans="1:27" ht="15" x14ac:dyDescent="0.25">
      <c r="A318" s="20"/>
      <c r="B318" s="30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</row>
    <row r="319" spans="1:27" ht="15" x14ac:dyDescent="0.25">
      <c r="A319" s="20"/>
      <c r="B319" s="30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</row>
    <row r="320" spans="1:27" ht="15" x14ac:dyDescent="0.25">
      <c r="A320" s="20"/>
      <c r="B320" s="30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</row>
    <row r="321" spans="1:27" ht="15" x14ac:dyDescent="0.25">
      <c r="A321" s="20"/>
      <c r="B321" s="30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</row>
    <row r="322" spans="1:27" ht="15" x14ac:dyDescent="0.25">
      <c r="A322" s="20"/>
      <c r="B322" s="30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</row>
    <row r="323" spans="1:27" ht="15" x14ac:dyDescent="0.25">
      <c r="A323" s="20"/>
      <c r="B323" s="30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</row>
    <row r="324" spans="1:27" ht="15" x14ac:dyDescent="0.25">
      <c r="A324" s="20"/>
      <c r="B324" s="30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</row>
    <row r="325" spans="1:27" ht="15" x14ac:dyDescent="0.25">
      <c r="A325" s="20"/>
      <c r="B325" s="30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</row>
    <row r="326" spans="1:27" ht="15" x14ac:dyDescent="0.25">
      <c r="A326" s="20"/>
      <c r="B326" s="30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</row>
    <row r="327" spans="1:27" ht="15" x14ac:dyDescent="0.25">
      <c r="A327" s="20"/>
      <c r="B327" s="30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</row>
    <row r="328" spans="1:27" ht="15" x14ac:dyDescent="0.25">
      <c r="A328" s="20"/>
      <c r="B328" s="30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</row>
    <row r="329" spans="1:27" ht="15" x14ac:dyDescent="0.25">
      <c r="A329" s="20"/>
      <c r="B329" s="30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</row>
    <row r="330" spans="1:27" ht="15" x14ac:dyDescent="0.25">
      <c r="A330" s="20"/>
      <c r="B330" s="30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</row>
    <row r="331" spans="1:27" ht="15" x14ac:dyDescent="0.25">
      <c r="A331" s="20"/>
      <c r="B331" s="30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</row>
    <row r="332" spans="1:27" ht="15" x14ac:dyDescent="0.25">
      <c r="A332" s="20"/>
      <c r="B332" s="30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</row>
    <row r="333" spans="1:27" ht="15" x14ac:dyDescent="0.25">
      <c r="A333" s="20"/>
      <c r="B333" s="30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</row>
    <row r="334" spans="1:27" ht="15" x14ac:dyDescent="0.25">
      <c r="A334" s="20"/>
      <c r="B334" s="30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</row>
    <row r="335" spans="1:27" ht="15" x14ac:dyDescent="0.25">
      <c r="A335" s="20"/>
      <c r="B335" s="30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</row>
    <row r="336" spans="1:27" ht="15" x14ac:dyDescent="0.25">
      <c r="A336" s="20"/>
      <c r="B336" s="30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</row>
    <row r="337" spans="1:27" ht="15" x14ac:dyDescent="0.25">
      <c r="A337" s="20"/>
      <c r="B337" s="30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</row>
    <row r="338" spans="1:27" ht="15" x14ac:dyDescent="0.25">
      <c r="A338" s="20"/>
      <c r="B338" s="30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</row>
    <row r="339" spans="1:27" ht="15" x14ac:dyDescent="0.25">
      <c r="A339" s="20"/>
      <c r="B339" s="30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</row>
    <row r="340" spans="1:27" ht="15" x14ac:dyDescent="0.25">
      <c r="A340" s="20"/>
      <c r="B340" s="30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</row>
    <row r="341" spans="1:27" ht="15" x14ac:dyDescent="0.25">
      <c r="A341" s="20"/>
      <c r="B341" s="30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</row>
    <row r="342" spans="1:27" ht="15" x14ac:dyDescent="0.25">
      <c r="A342" s="20"/>
      <c r="B342" s="30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</row>
    <row r="343" spans="1:27" ht="15" x14ac:dyDescent="0.25">
      <c r="A343" s="20"/>
      <c r="B343" s="30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</row>
    <row r="344" spans="1:27" ht="15" x14ac:dyDescent="0.25">
      <c r="A344" s="20"/>
      <c r="B344" s="30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</row>
    <row r="345" spans="1:27" ht="15" x14ac:dyDescent="0.25">
      <c r="A345" s="20"/>
      <c r="B345" s="30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</row>
    <row r="346" spans="1:27" ht="15" x14ac:dyDescent="0.25">
      <c r="A346" s="20"/>
      <c r="B346" s="30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</row>
    <row r="347" spans="1:27" ht="15" x14ac:dyDescent="0.25">
      <c r="A347" s="20"/>
      <c r="B347" s="30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</row>
    <row r="348" spans="1:27" ht="15" x14ac:dyDescent="0.25">
      <c r="A348" s="20"/>
      <c r="B348" s="30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</row>
    <row r="349" spans="1:27" ht="15" x14ac:dyDescent="0.25">
      <c r="A349" s="20"/>
      <c r="B349" s="30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</row>
    <row r="350" spans="1:27" ht="15" x14ac:dyDescent="0.25">
      <c r="A350" s="20"/>
      <c r="B350" s="30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</row>
    <row r="351" spans="1:27" ht="15" x14ac:dyDescent="0.25">
      <c r="A351" s="20"/>
      <c r="B351" s="30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</row>
    <row r="352" spans="1:27" ht="15" x14ac:dyDescent="0.25">
      <c r="A352" s="20"/>
      <c r="B352" s="30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</row>
    <row r="353" spans="1:27" ht="15" x14ac:dyDescent="0.25">
      <c r="A353" s="20"/>
      <c r="B353" s="30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</row>
    <row r="354" spans="1:27" ht="15" x14ac:dyDescent="0.25">
      <c r="A354" s="20"/>
      <c r="B354" s="30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</row>
    <row r="355" spans="1:27" ht="15" x14ac:dyDescent="0.25">
      <c r="A355" s="20"/>
      <c r="B355" s="30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</row>
    <row r="356" spans="1:27" ht="15" x14ac:dyDescent="0.25">
      <c r="A356" s="20"/>
      <c r="B356" s="30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</row>
    <row r="357" spans="1:27" ht="15" x14ac:dyDescent="0.25">
      <c r="A357" s="20"/>
      <c r="B357" s="30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</row>
    <row r="358" spans="1:27" ht="15" x14ac:dyDescent="0.25">
      <c r="A358" s="20"/>
      <c r="B358" s="30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</row>
    <row r="359" spans="1:27" ht="15" x14ac:dyDescent="0.25">
      <c r="A359" s="20"/>
      <c r="B359" s="30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</row>
    <row r="360" spans="1:27" ht="15" x14ac:dyDescent="0.25">
      <c r="A360" s="20"/>
      <c r="B360" s="30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</row>
    <row r="361" spans="1:27" ht="15" x14ac:dyDescent="0.25">
      <c r="A361" s="20"/>
      <c r="B361" s="30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</row>
    <row r="362" spans="1:27" ht="15" x14ac:dyDescent="0.25">
      <c r="A362" s="20"/>
      <c r="B362" s="30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</row>
    <row r="363" spans="1:27" ht="15" x14ac:dyDescent="0.25">
      <c r="A363" s="20"/>
      <c r="B363" s="30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</row>
    <row r="364" spans="1:27" ht="15" x14ac:dyDescent="0.25">
      <c r="A364" s="20"/>
      <c r="B364" s="30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</row>
    <row r="365" spans="1:27" ht="15" x14ac:dyDescent="0.25">
      <c r="A365" s="20"/>
      <c r="B365" s="30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</row>
    <row r="366" spans="1:27" ht="15" x14ac:dyDescent="0.25">
      <c r="A366" s="20"/>
      <c r="B366" s="30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</row>
    <row r="367" spans="1:27" ht="15" x14ac:dyDescent="0.25">
      <c r="A367" s="20"/>
      <c r="B367" s="30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</row>
    <row r="368" spans="1:27" ht="15" x14ac:dyDescent="0.25">
      <c r="A368" s="20"/>
      <c r="B368" s="30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</row>
    <row r="369" spans="1:27" ht="15" x14ac:dyDescent="0.25">
      <c r="A369" s="20"/>
      <c r="B369" s="30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</row>
    <row r="370" spans="1:27" ht="15" x14ac:dyDescent="0.25">
      <c r="A370" s="20"/>
      <c r="B370" s="30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</row>
    <row r="371" spans="1:27" ht="15" x14ac:dyDescent="0.25">
      <c r="A371" s="20"/>
      <c r="B371" s="30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</row>
    <row r="372" spans="1:27" ht="15" x14ac:dyDescent="0.25">
      <c r="A372" s="20"/>
      <c r="B372" s="30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</row>
    <row r="373" spans="1:27" ht="15" x14ac:dyDescent="0.25">
      <c r="A373" s="20"/>
      <c r="B373" s="30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</row>
    <row r="374" spans="1:27" ht="15" x14ac:dyDescent="0.25">
      <c r="A374" s="20"/>
      <c r="B374" s="30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</row>
    <row r="375" spans="1:27" ht="15" x14ac:dyDescent="0.25">
      <c r="A375" s="20"/>
      <c r="B375" s="30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</row>
    <row r="376" spans="1:27" ht="15" x14ac:dyDescent="0.25">
      <c r="A376" s="20"/>
      <c r="B376" s="30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</row>
    <row r="377" spans="1:27" ht="15" x14ac:dyDescent="0.25">
      <c r="A377" s="20"/>
      <c r="B377" s="30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</row>
    <row r="378" spans="1:27" ht="15" x14ac:dyDescent="0.25">
      <c r="A378" s="20"/>
      <c r="B378" s="30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</row>
    <row r="379" spans="1:27" ht="15" x14ac:dyDescent="0.25">
      <c r="A379" s="20"/>
      <c r="B379" s="30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</row>
    <row r="380" spans="1:27" ht="15" x14ac:dyDescent="0.25">
      <c r="A380" s="20"/>
      <c r="B380" s="30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</row>
    <row r="381" spans="1:27" ht="15" x14ac:dyDescent="0.25">
      <c r="A381" s="20"/>
      <c r="B381" s="30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</row>
    <row r="382" spans="1:27" ht="15" x14ac:dyDescent="0.25">
      <c r="A382" s="20"/>
      <c r="B382" s="30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</row>
    <row r="383" spans="1:27" ht="15" x14ac:dyDescent="0.25">
      <c r="A383" s="20"/>
      <c r="B383" s="30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</row>
    <row r="384" spans="1:27" ht="15" x14ac:dyDescent="0.25">
      <c r="A384" s="20"/>
      <c r="B384" s="30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</row>
    <row r="385" spans="1:27" ht="15" x14ac:dyDescent="0.25">
      <c r="A385" s="20"/>
      <c r="B385" s="30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</row>
    <row r="386" spans="1:27" ht="15" x14ac:dyDescent="0.25">
      <c r="A386" s="20"/>
      <c r="B386" s="30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</row>
    <row r="387" spans="1:27" ht="15" x14ac:dyDescent="0.25">
      <c r="A387" s="20"/>
      <c r="B387" s="30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</row>
    <row r="388" spans="1:27" ht="15" x14ac:dyDescent="0.25">
      <c r="A388" s="20"/>
      <c r="B388" s="30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</row>
    <row r="389" spans="1:27" ht="15" x14ac:dyDescent="0.25">
      <c r="A389" s="20"/>
      <c r="B389" s="30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</row>
    <row r="390" spans="1:27" ht="15" x14ac:dyDescent="0.25">
      <c r="A390" s="20"/>
      <c r="B390" s="30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</row>
    <row r="391" spans="1:27" ht="15" x14ac:dyDescent="0.25">
      <c r="A391" s="20"/>
      <c r="B391" s="30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</row>
    <row r="392" spans="1:27" ht="15" x14ac:dyDescent="0.25">
      <c r="A392" s="20"/>
      <c r="B392" s="30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</row>
    <row r="393" spans="1:27" ht="15" x14ac:dyDescent="0.25">
      <c r="A393" s="20"/>
      <c r="B393" s="30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</row>
    <row r="394" spans="1:27" ht="15" x14ac:dyDescent="0.25">
      <c r="A394" s="20"/>
      <c r="B394" s="30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</row>
    <row r="395" spans="1:27" ht="15" x14ac:dyDescent="0.25">
      <c r="A395" s="20"/>
      <c r="B395" s="30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</row>
    <row r="396" spans="1:27" ht="15" x14ac:dyDescent="0.25">
      <c r="A396" s="20"/>
      <c r="B396" s="30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</row>
    <row r="397" spans="1:27" ht="15" x14ac:dyDescent="0.25">
      <c r="A397" s="20"/>
      <c r="B397" s="30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</row>
    <row r="398" spans="1:27" ht="15" x14ac:dyDescent="0.25">
      <c r="A398" s="20"/>
      <c r="B398" s="30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</row>
    <row r="399" spans="1:27" ht="15" x14ac:dyDescent="0.25">
      <c r="A399" s="20"/>
      <c r="B399" s="30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</row>
    <row r="400" spans="1:27" ht="15" x14ac:dyDescent="0.25">
      <c r="A400" s="20"/>
      <c r="B400" s="30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</row>
    <row r="401" spans="1:27" ht="15" x14ac:dyDescent="0.25">
      <c r="A401" s="20"/>
      <c r="B401" s="30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</row>
    <row r="402" spans="1:27" ht="15" x14ac:dyDescent="0.25">
      <c r="A402" s="20"/>
      <c r="B402" s="30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</row>
    <row r="403" spans="1:27" ht="15" x14ac:dyDescent="0.25">
      <c r="A403" s="20"/>
      <c r="B403" s="30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</row>
    <row r="404" spans="1:27" ht="15" x14ac:dyDescent="0.25">
      <c r="A404" s="20"/>
      <c r="B404" s="30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</row>
    <row r="405" spans="1:27" ht="15" x14ac:dyDescent="0.25">
      <c r="A405" s="20"/>
      <c r="B405" s="30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</row>
    <row r="406" spans="1:27" ht="15" x14ac:dyDescent="0.25">
      <c r="A406" s="20"/>
      <c r="B406" s="30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</row>
    <row r="407" spans="1:27" ht="15" x14ac:dyDescent="0.25">
      <c r="A407" s="20"/>
      <c r="B407" s="30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</row>
    <row r="408" spans="1:27" ht="15" x14ac:dyDescent="0.25">
      <c r="A408" s="20"/>
      <c r="B408" s="30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</row>
    <row r="409" spans="1:27" ht="15" x14ac:dyDescent="0.25">
      <c r="A409" s="20"/>
      <c r="B409" s="30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</row>
    <row r="410" spans="1:27" ht="15" x14ac:dyDescent="0.25">
      <c r="A410" s="20"/>
      <c r="B410" s="30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</row>
    <row r="411" spans="1:27" ht="15" x14ac:dyDescent="0.25">
      <c r="A411" s="20"/>
      <c r="B411" s="30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</row>
    <row r="412" spans="1:27" ht="15" x14ac:dyDescent="0.25">
      <c r="A412" s="20"/>
      <c r="B412" s="30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</row>
    <row r="413" spans="1:27" ht="15" x14ac:dyDescent="0.25">
      <c r="A413" s="20"/>
      <c r="B413" s="30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</row>
    <row r="414" spans="1:27" ht="15" x14ac:dyDescent="0.25">
      <c r="A414" s="20"/>
      <c r="B414" s="30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</row>
    <row r="415" spans="1:27" ht="15" x14ac:dyDescent="0.25">
      <c r="A415" s="20"/>
      <c r="B415" s="30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</row>
    <row r="416" spans="1:27" ht="15" x14ac:dyDescent="0.25">
      <c r="A416" s="20"/>
      <c r="B416" s="30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</row>
    <row r="417" spans="1:27" ht="15" x14ac:dyDescent="0.25">
      <c r="A417" s="20"/>
      <c r="B417" s="30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</row>
    <row r="418" spans="1:27" ht="15" x14ac:dyDescent="0.25">
      <c r="A418" s="20"/>
      <c r="B418" s="30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</row>
    <row r="419" spans="1:27" ht="15" x14ac:dyDescent="0.25">
      <c r="A419" s="20"/>
      <c r="B419" s="30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</row>
    <row r="420" spans="1:27" ht="15" x14ac:dyDescent="0.25">
      <c r="A420" s="20"/>
      <c r="B420" s="30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</row>
    <row r="421" spans="1:27" ht="15" x14ac:dyDescent="0.25">
      <c r="A421" s="20"/>
      <c r="B421" s="30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</row>
    <row r="422" spans="1:27" ht="15" x14ac:dyDescent="0.25">
      <c r="A422" s="20"/>
      <c r="B422" s="30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</row>
    <row r="423" spans="1:27" ht="15" x14ac:dyDescent="0.25">
      <c r="A423" s="20"/>
      <c r="B423" s="30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</row>
    <row r="424" spans="1:27" ht="15" x14ac:dyDescent="0.25">
      <c r="A424" s="20"/>
      <c r="B424" s="30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</row>
    <row r="425" spans="1:27" ht="15" x14ac:dyDescent="0.25">
      <c r="A425" s="20"/>
      <c r="B425" s="30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</row>
    <row r="426" spans="1:27" ht="15" x14ac:dyDescent="0.25">
      <c r="A426" s="20"/>
      <c r="B426" s="30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</row>
    <row r="427" spans="1:27" ht="15" x14ac:dyDescent="0.25">
      <c r="A427" s="20"/>
      <c r="B427" s="30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</row>
    <row r="428" spans="1:27" ht="15" x14ac:dyDescent="0.25">
      <c r="A428" s="20"/>
      <c r="B428" s="30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</row>
    <row r="429" spans="1:27" ht="15" x14ac:dyDescent="0.25">
      <c r="A429" s="20"/>
      <c r="B429" s="30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</row>
    <row r="430" spans="1:27" ht="15" x14ac:dyDescent="0.25">
      <c r="A430" s="20"/>
      <c r="B430" s="30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</row>
    <row r="431" spans="1:27" ht="15" x14ac:dyDescent="0.25">
      <c r="A431" s="20"/>
      <c r="B431" s="30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</row>
    <row r="432" spans="1:27" ht="15" x14ac:dyDescent="0.25">
      <c r="A432" s="20"/>
      <c r="B432" s="30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</row>
    <row r="433" spans="1:27" ht="15" x14ac:dyDescent="0.25">
      <c r="A433" s="20"/>
      <c r="B433" s="30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</row>
    <row r="434" spans="1:27" ht="15" x14ac:dyDescent="0.25">
      <c r="A434" s="20"/>
      <c r="B434" s="30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</row>
    <row r="435" spans="1:27" ht="15" x14ac:dyDescent="0.25">
      <c r="A435" s="20"/>
      <c r="B435" s="30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</row>
    <row r="436" spans="1:27" ht="15" x14ac:dyDescent="0.25">
      <c r="A436" s="20"/>
      <c r="B436" s="30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</row>
    <row r="437" spans="1:27" ht="15" x14ac:dyDescent="0.25">
      <c r="A437" s="20"/>
      <c r="B437" s="30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</row>
    <row r="438" spans="1:27" ht="15" x14ac:dyDescent="0.25">
      <c r="A438" s="20"/>
      <c r="B438" s="30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</row>
    <row r="439" spans="1:27" ht="15" x14ac:dyDescent="0.25">
      <c r="A439" s="20"/>
      <c r="B439" s="30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</row>
    <row r="440" spans="1:27" ht="15" x14ac:dyDescent="0.25">
      <c r="A440" s="20"/>
      <c r="B440" s="30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</row>
    <row r="441" spans="1:27" ht="15" x14ac:dyDescent="0.25">
      <c r="A441" s="20"/>
      <c r="B441" s="30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</row>
    <row r="442" spans="1:27" ht="15" x14ac:dyDescent="0.25">
      <c r="A442" s="20"/>
      <c r="B442" s="30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</row>
    <row r="443" spans="1:27" ht="15" x14ac:dyDescent="0.25">
      <c r="A443" s="20"/>
      <c r="B443" s="30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</row>
    <row r="444" spans="1:27" ht="15" x14ac:dyDescent="0.25">
      <c r="A444" s="20"/>
      <c r="B444" s="30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</row>
    <row r="445" spans="1:27" ht="15" x14ac:dyDescent="0.25">
      <c r="A445" s="20"/>
      <c r="B445" s="30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</row>
    <row r="446" spans="1:27" ht="15" x14ac:dyDescent="0.25">
      <c r="A446" s="20"/>
      <c r="B446" s="30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</row>
    <row r="447" spans="1:27" ht="15" x14ac:dyDescent="0.25">
      <c r="A447" s="20"/>
      <c r="B447" s="30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</row>
    <row r="448" spans="1:27" ht="15" x14ac:dyDescent="0.25">
      <c r="A448" s="20"/>
      <c r="B448" s="30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</row>
    <row r="449" spans="1:27" ht="15" x14ac:dyDescent="0.25">
      <c r="A449" s="20"/>
      <c r="B449" s="30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</row>
    <row r="450" spans="1:27" ht="15" x14ac:dyDescent="0.25">
      <c r="A450" s="20"/>
      <c r="B450" s="30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</row>
    <row r="451" spans="1:27" ht="15" x14ac:dyDescent="0.25">
      <c r="A451" s="20"/>
      <c r="B451" s="30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</row>
    <row r="452" spans="1:27" ht="15" x14ac:dyDescent="0.25">
      <c r="A452" s="20"/>
      <c r="B452" s="30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</row>
    <row r="453" spans="1:27" ht="15" x14ac:dyDescent="0.25">
      <c r="A453" s="20"/>
      <c r="B453" s="30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</row>
    <row r="454" spans="1:27" ht="15" x14ac:dyDescent="0.25">
      <c r="A454" s="20"/>
      <c r="B454" s="30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</row>
    <row r="455" spans="1:27" ht="15" x14ac:dyDescent="0.25">
      <c r="A455" s="20"/>
      <c r="B455" s="30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</row>
    <row r="456" spans="1:27" ht="15" x14ac:dyDescent="0.25">
      <c r="A456" s="20"/>
      <c r="B456" s="30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</row>
    <row r="457" spans="1:27" ht="15" x14ac:dyDescent="0.25">
      <c r="A457" s="20"/>
      <c r="B457" s="30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</row>
    <row r="458" spans="1:27" ht="15" x14ac:dyDescent="0.25">
      <c r="A458" s="20"/>
      <c r="B458" s="30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</row>
    <row r="459" spans="1:27" ht="15" x14ac:dyDescent="0.25">
      <c r="A459" s="20"/>
      <c r="B459" s="30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</row>
    <row r="460" spans="1:27" ht="15" x14ac:dyDescent="0.25">
      <c r="A460" s="20"/>
      <c r="B460" s="30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</row>
    <row r="461" spans="1:27" ht="15" x14ac:dyDescent="0.25">
      <c r="A461" s="20"/>
      <c r="B461" s="30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</row>
    <row r="462" spans="1:27" ht="15" x14ac:dyDescent="0.25">
      <c r="A462" s="20"/>
      <c r="B462" s="30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</row>
    <row r="463" spans="1:27" ht="15" x14ac:dyDescent="0.25">
      <c r="A463" s="20"/>
      <c r="B463" s="30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</row>
    <row r="464" spans="1:27" ht="15" x14ac:dyDescent="0.25">
      <c r="A464" s="20"/>
      <c r="B464" s="30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</row>
    <row r="465" spans="1:27" ht="15" x14ac:dyDescent="0.25">
      <c r="A465" s="20"/>
      <c r="B465" s="30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</row>
    <row r="466" spans="1:27" ht="15" x14ac:dyDescent="0.25">
      <c r="A466" s="20"/>
      <c r="B466" s="30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</row>
    <row r="467" spans="1:27" ht="15" x14ac:dyDescent="0.25">
      <c r="A467" s="20"/>
      <c r="B467" s="30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</row>
    <row r="468" spans="1:27" ht="15" x14ac:dyDescent="0.25">
      <c r="A468" s="20"/>
      <c r="B468" s="30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</row>
    <row r="469" spans="1:27" ht="15" x14ac:dyDescent="0.25">
      <c r="A469" s="20"/>
      <c r="B469" s="30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</row>
    <row r="470" spans="1:27" ht="15" x14ac:dyDescent="0.25">
      <c r="A470" s="20"/>
      <c r="B470" s="30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</row>
    <row r="471" spans="1:27" ht="15" x14ac:dyDescent="0.25">
      <c r="A471" s="20"/>
      <c r="B471" s="30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</row>
    <row r="472" spans="1:27" ht="15" x14ac:dyDescent="0.25">
      <c r="A472" s="20"/>
      <c r="B472" s="30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</row>
    <row r="473" spans="1:27" ht="15" x14ac:dyDescent="0.25">
      <c r="A473" s="20"/>
      <c r="B473" s="30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</row>
    <row r="474" spans="1:27" ht="15" x14ac:dyDescent="0.25">
      <c r="A474" s="20"/>
      <c r="B474" s="30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</row>
    <row r="475" spans="1:27" ht="15" x14ac:dyDescent="0.25">
      <c r="A475" s="20"/>
      <c r="B475" s="30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</row>
    <row r="476" spans="1:27" ht="15" x14ac:dyDescent="0.25">
      <c r="A476" s="20"/>
      <c r="B476" s="30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</row>
    <row r="477" spans="1:27" ht="15" x14ac:dyDescent="0.25">
      <c r="A477" s="20"/>
      <c r="B477" s="30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</row>
    <row r="478" spans="1:27" ht="15" x14ac:dyDescent="0.25">
      <c r="A478" s="20"/>
      <c r="B478" s="30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</row>
    <row r="479" spans="1:27" ht="15" x14ac:dyDescent="0.25">
      <c r="A479" s="20"/>
      <c r="B479" s="30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</row>
    <row r="480" spans="1:27" ht="15" x14ac:dyDescent="0.25">
      <c r="A480" s="20"/>
      <c r="B480" s="30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</row>
    <row r="481" spans="1:27" ht="15" x14ac:dyDescent="0.25">
      <c r="A481" s="20"/>
      <c r="B481" s="30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</row>
    <row r="482" spans="1:27" ht="15" x14ac:dyDescent="0.25">
      <c r="A482" s="20"/>
      <c r="B482" s="30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</row>
    <row r="483" spans="1:27" ht="15" x14ac:dyDescent="0.25">
      <c r="A483" s="20"/>
      <c r="B483" s="30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</row>
    <row r="484" spans="1:27" ht="15" x14ac:dyDescent="0.25">
      <c r="A484" s="20"/>
      <c r="B484" s="30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</row>
    <row r="485" spans="1:27" ht="15" x14ac:dyDescent="0.25">
      <c r="A485" s="20"/>
      <c r="B485" s="30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</row>
    <row r="486" spans="1:27" ht="15" x14ac:dyDescent="0.25">
      <c r="A486" s="20"/>
      <c r="B486" s="30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</row>
    <row r="487" spans="1:27" ht="15" x14ac:dyDescent="0.25">
      <c r="A487" s="20"/>
      <c r="B487" s="30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</row>
    <row r="488" spans="1:27" ht="15" x14ac:dyDescent="0.25">
      <c r="A488" s="20"/>
      <c r="B488" s="30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</row>
    <row r="489" spans="1:27" ht="15" x14ac:dyDescent="0.25">
      <c r="A489" s="20"/>
      <c r="B489" s="30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</row>
    <row r="490" spans="1:27" ht="15" x14ac:dyDescent="0.25">
      <c r="A490" s="20"/>
      <c r="B490" s="30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</row>
    <row r="491" spans="1:27" ht="15" x14ac:dyDescent="0.25">
      <c r="A491" s="20"/>
      <c r="B491" s="30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</row>
    <row r="492" spans="1:27" ht="15" x14ac:dyDescent="0.25">
      <c r="A492" s="20"/>
      <c r="B492" s="30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</row>
    <row r="493" spans="1:27" ht="15" x14ac:dyDescent="0.25">
      <c r="A493" s="20"/>
      <c r="B493" s="30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</row>
    <row r="494" spans="1:27" ht="15" x14ac:dyDescent="0.25">
      <c r="A494" s="20"/>
      <c r="B494" s="30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</row>
    <row r="495" spans="1:27" ht="15" x14ac:dyDescent="0.25">
      <c r="A495" s="20"/>
      <c r="B495" s="30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</row>
    <row r="496" spans="1:27" ht="15" x14ac:dyDescent="0.25">
      <c r="A496" s="20"/>
      <c r="B496" s="30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</row>
    <row r="497" spans="1:27" ht="15" x14ac:dyDescent="0.25">
      <c r="A497" s="20"/>
      <c r="B497" s="30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</row>
    <row r="498" spans="1:27" ht="15" x14ac:dyDescent="0.25">
      <c r="A498" s="20"/>
      <c r="B498" s="30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</row>
    <row r="499" spans="1:27" ht="15" x14ac:dyDescent="0.25">
      <c r="A499" s="20"/>
      <c r="B499" s="30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</row>
    <row r="500" spans="1:27" ht="15" x14ac:dyDescent="0.25">
      <c r="A500" s="20"/>
      <c r="B500" s="30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</row>
    <row r="501" spans="1:27" ht="15" x14ac:dyDescent="0.25">
      <c r="A501" s="20"/>
      <c r="B501" s="30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</row>
    <row r="502" spans="1:27" ht="15" x14ac:dyDescent="0.25">
      <c r="A502" s="20"/>
      <c r="B502" s="30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</row>
    <row r="503" spans="1:27" ht="15" x14ac:dyDescent="0.25">
      <c r="A503" s="20"/>
      <c r="B503" s="30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</row>
    <row r="504" spans="1:27" ht="15" x14ac:dyDescent="0.25">
      <c r="A504" s="20"/>
      <c r="B504" s="30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</row>
    <row r="505" spans="1:27" ht="15" x14ac:dyDescent="0.25">
      <c r="A505" s="20"/>
      <c r="B505" s="30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</row>
    <row r="506" spans="1:27" ht="15" x14ac:dyDescent="0.25">
      <c r="A506" s="20"/>
      <c r="B506" s="30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</row>
    <row r="507" spans="1:27" ht="15" x14ac:dyDescent="0.25">
      <c r="A507" s="20"/>
      <c r="B507" s="30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</row>
    <row r="508" spans="1:27" ht="15" x14ac:dyDescent="0.25">
      <c r="A508" s="20"/>
      <c r="B508" s="30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</row>
    <row r="509" spans="1:27" ht="15" x14ac:dyDescent="0.25">
      <c r="A509" s="20"/>
      <c r="B509" s="30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</row>
    <row r="510" spans="1:27" ht="15" x14ac:dyDescent="0.25">
      <c r="A510" s="20"/>
      <c r="B510" s="30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</row>
    <row r="511" spans="1:27" ht="15" x14ac:dyDescent="0.25">
      <c r="A511" s="20"/>
      <c r="B511" s="30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</row>
    <row r="512" spans="1:27" ht="15" x14ac:dyDescent="0.25">
      <c r="A512" s="20"/>
      <c r="B512" s="30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</row>
    <row r="513" spans="1:27" ht="15" x14ac:dyDescent="0.25">
      <c r="A513" s="20"/>
      <c r="B513" s="30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</row>
    <row r="514" spans="1:27" ht="15" x14ac:dyDescent="0.25">
      <c r="A514" s="20"/>
      <c r="B514" s="30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</row>
    <row r="515" spans="1:27" ht="15" x14ac:dyDescent="0.25">
      <c r="A515" s="20"/>
      <c r="B515" s="30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</row>
    <row r="516" spans="1:27" ht="15" x14ac:dyDescent="0.25">
      <c r="A516" s="20"/>
      <c r="B516" s="30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</row>
    <row r="517" spans="1:27" ht="15" x14ac:dyDescent="0.25">
      <c r="A517" s="20"/>
      <c r="B517" s="30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</row>
    <row r="518" spans="1:27" ht="15" x14ac:dyDescent="0.25">
      <c r="A518" s="20"/>
      <c r="B518" s="30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</row>
    <row r="519" spans="1:27" ht="15" x14ac:dyDescent="0.25">
      <c r="A519" s="20"/>
      <c r="B519" s="30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</row>
    <row r="520" spans="1:27" ht="15" x14ac:dyDescent="0.25">
      <c r="A520" s="20"/>
      <c r="B520" s="30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</row>
    <row r="521" spans="1:27" ht="15" x14ac:dyDescent="0.25">
      <c r="A521" s="20"/>
      <c r="B521" s="30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</row>
    <row r="522" spans="1:27" ht="15" x14ac:dyDescent="0.25">
      <c r="A522" s="20"/>
      <c r="B522" s="30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</row>
    <row r="523" spans="1:27" ht="15" x14ac:dyDescent="0.25">
      <c r="A523" s="20"/>
      <c r="B523" s="30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</row>
    <row r="524" spans="1:27" ht="15" x14ac:dyDescent="0.25">
      <c r="A524" s="20"/>
      <c r="B524" s="30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</row>
    <row r="525" spans="1:27" ht="15" x14ac:dyDescent="0.25">
      <c r="A525" s="20"/>
      <c r="B525" s="30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</row>
    <row r="526" spans="1:27" ht="15" x14ac:dyDescent="0.25">
      <c r="A526" s="20"/>
      <c r="B526" s="30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</row>
    <row r="527" spans="1:27" ht="15" x14ac:dyDescent="0.25">
      <c r="A527" s="20"/>
      <c r="B527" s="30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</row>
    <row r="528" spans="1:27" ht="15" x14ac:dyDescent="0.25">
      <c r="A528" s="20"/>
      <c r="B528" s="30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</row>
    <row r="529" spans="1:27" ht="15" x14ac:dyDescent="0.25">
      <c r="A529" s="20"/>
      <c r="B529" s="30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</row>
    <row r="530" spans="1:27" ht="15" x14ac:dyDescent="0.25">
      <c r="A530" s="20"/>
      <c r="B530" s="30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</row>
    <row r="531" spans="1:27" ht="15" x14ac:dyDescent="0.25">
      <c r="A531" s="20"/>
      <c r="B531" s="30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</row>
    <row r="532" spans="1:27" ht="15" x14ac:dyDescent="0.25">
      <c r="A532" s="20"/>
      <c r="B532" s="30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</row>
    <row r="533" spans="1:27" ht="15" x14ac:dyDescent="0.25">
      <c r="A533" s="20"/>
      <c r="B533" s="30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</row>
    <row r="534" spans="1:27" ht="15" x14ac:dyDescent="0.25">
      <c r="A534" s="20"/>
      <c r="B534" s="30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</row>
    <row r="535" spans="1:27" ht="15" x14ac:dyDescent="0.25">
      <c r="A535" s="20"/>
      <c r="B535" s="30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</row>
    <row r="536" spans="1:27" ht="15" x14ac:dyDescent="0.25">
      <c r="A536" s="20"/>
      <c r="B536" s="30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</row>
    <row r="537" spans="1:27" ht="15" x14ac:dyDescent="0.25">
      <c r="A537" s="20"/>
      <c r="B537" s="30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</row>
    <row r="538" spans="1:27" ht="15" x14ac:dyDescent="0.25">
      <c r="A538" s="20"/>
      <c r="B538" s="30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</row>
    <row r="539" spans="1:27" ht="15" x14ac:dyDescent="0.25">
      <c r="A539" s="20"/>
      <c r="B539" s="30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</row>
    <row r="540" spans="1:27" ht="15" x14ac:dyDescent="0.25">
      <c r="A540" s="20"/>
      <c r="B540" s="30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</row>
    <row r="541" spans="1:27" ht="15" x14ac:dyDescent="0.25">
      <c r="A541" s="20"/>
      <c r="B541" s="30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</row>
    <row r="542" spans="1:27" ht="15" x14ac:dyDescent="0.25">
      <c r="A542" s="20"/>
      <c r="B542" s="30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</row>
    <row r="543" spans="1:27" ht="15" x14ac:dyDescent="0.25">
      <c r="A543" s="20"/>
      <c r="B543" s="30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</row>
    <row r="544" spans="1:27" ht="15" x14ac:dyDescent="0.25">
      <c r="A544" s="20"/>
      <c r="B544" s="30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</row>
    <row r="545" spans="1:27" ht="15" x14ac:dyDescent="0.25">
      <c r="A545" s="20"/>
      <c r="B545" s="30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</row>
    <row r="546" spans="1:27" ht="15" x14ac:dyDescent="0.25">
      <c r="A546" s="20"/>
      <c r="B546" s="30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</row>
    <row r="547" spans="1:27" ht="15" x14ac:dyDescent="0.25">
      <c r="A547" s="20"/>
      <c r="B547" s="30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</row>
    <row r="548" spans="1:27" ht="15" x14ac:dyDescent="0.25">
      <c r="A548" s="20"/>
      <c r="B548" s="30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</row>
    <row r="549" spans="1:27" ht="15" x14ac:dyDescent="0.25">
      <c r="A549" s="20"/>
      <c r="B549" s="30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</row>
    <row r="550" spans="1:27" ht="15" x14ac:dyDescent="0.25">
      <c r="A550" s="20"/>
      <c r="B550" s="30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</row>
    <row r="551" spans="1:27" ht="15" x14ac:dyDescent="0.25">
      <c r="A551" s="20"/>
      <c r="B551" s="30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</row>
    <row r="552" spans="1:27" ht="15" x14ac:dyDescent="0.25">
      <c r="A552" s="20"/>
      <c r="B552" s="30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</row>
    <row r="553" spans="1:27" ht="15" x14ac:dyDescent="0.25">
      <c r="A553" s="20"/>
      <c r="B553" s="30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</row>
    <row r="554" spans="1:27" ht="15" x14ac:dyDescent="0.25">
      <c r="A554" s="20"/>
      <c r="B554" s="30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</row>
    <row r="555" spans="1:27" ht="15" x14ac:dyDescent="0.25">
      <c r="A555" s="20"/>
      <c r="B555" s="30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</row>
    <row r="556" spans="1:27" ht="15" x14ac:dyDescent="0.25">
      <c r="A556" s="20"/>
      <c r="B556" s="30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</row>
    <row r="557" spans="1:27" ht="15" x14ac:dyDescent="0.25">
      <c r="A557" s="20"/>
      <c r="B557" s="30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</row>
    <row r="558" spans="1:27" ht="15" x14ac:dyDescent="0.25">
      <c r="A558" s="20"/>
      <c r="B558" s="30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</row>
    <row r="559" spans="1:27" ht="15" x14ac:dyDescent="0.25">
      <c r="A559" s="20"/>
      <c r="B559" s="30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</row>
    <row r="560" spans="1:27" ht="15" x14ac:dyDescent="0.25">
      <c r="A560" s="20"/>
      <c r="B560" s="30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</row>
    <row r="561" spans="1:27" ht="15" x14ac:dyDescent="0.25">
      <c r="A561" s="20"/>
      <c r="B561" s="30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</row>
    <row r="562" spans="1:27" ht="15" x14ac:dyDescent="0.25">
      <c r="A562" s="20"/>
      <c r="B562" s="30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</row>
    <row r="563" spans="1:27" ht="15" x14ac:dyDescent="0.25">
      <c r="A563" s="20"/>
      <c r="B563" s="30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</row>
    <row r="564" spans="1:27" ht="15" x14ac:dyDescent="0.25">
      <c r="A564" s="20"/>
      <c r="B564" s="30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</row>
    <row r="565" spans="1:27" ht="15" x14ac:dyDescent="0.25">
      <c r="A565" s="20"/>
      <c r="B565" s="30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</row>
    <row r="566" spans="1:27" ht="15" x14ac:dyDescent="0.25">
      <c r="A566" s="20"/>
      <c r="B566" s="30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</row>
    <row r="567" spans="1:27" ht="15" x14ac:dyDescent="0.25">
      <c r="A567" s="20"/>
      <c r="B567" s="30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</row>
    <row r="568" spans="1:27" ht="15" x14ac:dyDescent="0.25">
      <c r="A568" s="20"/>
      <c r="B568" s="30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</row>
    <row r="569" spans="1:27" ht="15" x14ac:dyDescent="0.25">
      <c r="A569" s="20"/>
      <c r="B569" s="30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</row>
    <row r="570" spans="1:27" ht="15" x14ac:dyDescent="0.25">
      <c r="A570" s="20"/>
      <c r="B570" s="30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</row>
    <row r="571" spans="1:27" ht="15" x14ac:dyDescent="0.25">
      <c r="A571" s="20"/>
      <c r="B571" s="30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</row>
    <row r="572" spans="1:27" ht="15" x14ac:dyDescent="0.25">
      <c r="A572" s="20"/>
      <c r="B572" s="30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</row>
    <row r="573" spans="1:27" ht="15" x14ac:dyDescent="0.25">
      <c r="A573" s="20"/>
      <c r="B573" s="30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</row>
    <row r="574" spans="1:27" ht="15" x14ac:dyDescent="0.25">
      <c r="A574" s="20"/>
      <c r="B574" s="30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</row>
    <row r="575" spans="1:27" ht="15" x14ac:dyDescent="0.25">
      <c r="A575" s="20"/>
      <c r="B575" s="30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</row>
    <row r="576" spans="1:27" ht="15" x14ac:dyDescent="0.25">
      <c r="A576" s="20"/>
      <c r="B576" s="30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</row>
    <row r="577" spans="1:27" ht="15" x14ac:dyDescent="0.25">
      <c r="A577" s="20"/>
      <c r="B577" s="30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</row>
    <row r="578" spans="1:27" ht="15" x14ac:dyDescent="0.25">
      <c r="A578" s="20"/>
      <c r="B578" s="30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</row>
    <row r="579" spans="1:27" ht="15" x14ac:dyDescent="0.25">
      <c r="A579" s="20"/>
      <c r="B579" s="30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</row>
    <row r="580" spans="1:27" ht="15" x14ac:dyDescent="0.25">
      <c r="A580" s="20"/>
      <c r="B580" s="30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</row>
    <row r="581" spans="1:27" ht="15" x14ac:dyDescent="0.25">
      <c r="A581" s="20"/>
      <c r="B581" s="30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</row>
    <row r="582" spans="1:27" ht="15" x14ac:dyDescent="0.25">
      <c r="A582" s="20"/>
      <c r="B582" s="30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</row>
    <row r="583" spans="1:27" ht="15" x14ac:dyDescent="0.25">
      <c r="A583" s="20"/>
      <c r="B583" s="30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</row>
    <row r="584" spans="1:27" ht="15" x14ac:dyDescent="0.25">
      <c r="A584" s="20"/>
      <c r="B584" s="30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</row>
    <row r="585" spans="1:27" ht="15" x14ac:dyDescent="0.25">
      <c r="A585" s="20"/>
      <c r="B585" s="30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</row>
    <row r="586" spans="1:27" ht="15" x14ac:dyDescent="0.25">
      <c r="A586" s="20"/>
      <c r="B586" s="30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</row>
    <row r="587" spans="1:27" ht="15" x14ac:dyDescent="0.25">
      <c r="A587" s="20"/>
      <c r="B587" s="30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</row>
    <row r="588" spans="1:27" ht="15" x14ac:dyDescent="0.25">
      <c r="A588" s="20"/>
      <c r="B588" s="30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</row>
    <row r="589" spans="1:27" ht="15" x14ac:dyDescent="0.25">
      <c r="A589" s="20"/>
      <c r="B589" s="30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</row>
    <row r="590" spans="1:27" ht="15" x14ac:dyDescent="0.25">
      <c r="A590" s="20"/>
      <c r="B590" s="30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</row>
    <row r="591" spans="1:27" ht="15" x14ac:dyDescent="0.25">
      <c r="A591" s="20"/>
      <c r="B591" s="30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</row>
    <row r="592" spans="1:27" ht="15" x14ac:dyDescent="0.25">
      <c r="A592" s="20"/>
      <c r="B592" s="30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</row>
    <row r="593" spans="1:27" ht="15" x14ac:dyDescent="0.25">
      <c r="A593" s="20"/>
      <c r="B593" s="30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</row>
    <row r="594" spans="1:27" ht="15" x14ac:dyDescent="0.25">
      <c r="A594" s="20"/>
      <c r="B594" s="30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</row>
    <row r="595" spans="1:27" ht="15" x14ac:dyDescent="0.25">
      <c r="A595" s="20"/>
      <c r="B595" s="30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</row>
    <row r="596" spans="1:27" ht="15" x14ac:dyDescent="0.25">
      <c r="A596" s="20"/>
      <c r="B596" s="30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</row>
    <row r="597" spans="1:27" ht="15" x14ac:dyDescent="0.25">
      <c r="A597" s="20"/>
      <c r="B597" s="30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</row>
    <row r="598" spans="1:27" ht="15" x14ac:dyDescent="0.25">
      <c r="A598" s="20"/>
      <c r="B598" s="30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</row>
    <row r="599" spans="1:27" ht="15" x14ac:dyDescent="0.25">
      <c r="A599" s="20"/>
      <c r="B599" s="30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</row>
    <row r="600" spans="1:27" ht="15" x14ac:dyDescent="0.25">
      <c r="A600" s="20"/>
      <c r="B600" s="30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</row>
    <row r="601" spans="1:27" ht="15" x14ac:dyDescent="0.25">
      <c r="A601" s="20"/>
      <c r="B601" s="30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</row>
    <row r="602" spans="1:27" ht="15" x14ac:dyDescent="0.25">
      <c r="A602" s="20"/>
      <c r="B602" s="30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</row>
    <row r="603" spans="1:27" ht="15" x14ac:dyDescent="0.25">
      <c r="A603" s="20"/>
      <c r="B603" s="30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</row>
    <row r="604" spans="1:27" ht="15" x14ac:dyDescent="0.25">
      <c r="A604" s="20"/>
      <c r="B604" s="30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</row>
    <row r="605" spans="1:27" ht="15" x14ac:dyDescent="0.25">
      <c r="A605" s="20"/>
      <c r="B605" s="30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</row>
    <row r="606" spans="1:27" ht="15" x14ac:dyDescent="0.25">
      <c r="A606" s="20"/>
      <c r="B606" s="30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</row>
    <row r="607" spans="1:27" ht="15" x14ac:dyDescent="0.25">
      <c r="A607" s="20"/>
      <c r="B607" s="30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</row>
    <row r="608" spans="1:27" ht="15" x14ac:dyDescent="0.25">
      <c r="A608" s="20"/>
      <c r="B608" s="30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</row>
    <row r="609" spans="1:27" ht="15" x14ac:dyDescent="0.25">
      <c r="A609" s="20"/>
      <c r="B609" s="30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</row>
    <row r="610" spans="1:27" ht="15" x14ac:dyDescent="0.25">
      <c r="A610" s="20"/>
      <c r="B610" s="30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</row>
    <row r="611" spans="1:27" ht="15" x14ac:dyDescent="0.25">
      <c r="A611" s="20"/>
      <c r="B611" s="30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</row>
    <row r="612" spans="1:27" ht="15" x14ac:dyDescent="0.25">
      <c r="A612" s="20"/>
      <c r="B612" s="30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</row>
    <row r="613" spans="1:27" ht="15" x14ac:dyDescent="0.25">
      <c r="A613" s="20"/>
      <c r="B613" s="30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</row>
    <row r="614" spans="1:27" ht="15" x14ac:dyDescent="0.25">
      <c r="A614" s="20"/>
      <c r="B614" s="30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</row>
    <row r="615" spans="1:27" ht="15" x14ac:dyDescent="0.25">
      <c r="A615" s="20"/>
      <c r="B615" s="30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</row>
    <row r="616" spans="1:27" ht="15" x14ac:dyDescent="0.25">
      <c r="A616" s="20"/>
      <c r="B616" s="30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</row>
    <row r="617" spans="1:27" ht="15" x14ac:dyDescent="0.25">
      <c r="A617" s="20"/>
      <c r="B617" s="30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</row>
    <row r="618" spans="1:27" ht="15" x14ac:dyDescent="0.25">
      <c r="A618" s="20"/>
      <c r="B618" s="30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</row>
    <row r="619" spans="1:27" ht="15" x14ac:dyDescent="0.25">
      <c r="A619" s="20"/>
      <c r="B619" s="30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</row>
    <row r="620" spans="1:27" ht="15" x14ac:dyDescent="0.25">
      <c r="A620" s="20"/>
      <c r="B620" s="30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</row>
    <row r="621" spans="1:27" ht="15" x14ac:dyDescent="0.25">
      <c r="A621" s="20"/>
      <c r="B621" s="30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</row>
    <row r="622" spans="1:27" ht="15" x14ac:dyDescent="0.25">
      <c r="A622" s="20"/>
      <c r="B622" s="30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</row>
    <row r="623" spans="1:27" ht="15" x14ac:dyDescent="0.25">
      <c r="A623" s="20"/>
      <c r="B623" s="30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</row>
    <row r="624" spans="1:27" ht="15" x14ac:dyDescent="0.25">
      <c r="A624" s="20"/>
      <c r="B624" s="30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</row>
    <row r="625" spans="1:27" ht="15" x14ac:dyDescent="0.25">
      <c r="A625" s="20"/>
      <c r="B625" s="30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</row>
    <row r="626" spans="1:27" ht="15" x14ac:dyDescent="0.25">
      <c r="A626" s="20"/>
      <c r="B626" s="30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</row>
    <row r="627" spans="1:27" ht="15" x14ac:dyDescent="0.25">
      <c r="A627" s="20"/>
      <c r="B627" s="30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</row>
    <row r="628" spans="1:27" ht="15" x14ac:dyDescent="0.25">
      <c r="A628" s="20"/>
      <c r="B628" s="30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</row>
    <row r="629" spans="1:27" ht="15" x14ac:dyDescent="0.25">
      <c r="A629" s="20"/>
      <c r="B629" s="30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</row>
    <row r="630" spans="1:27" ht="15" x14ac:dyDescent="0.25">
      <c r="A630" s="20"/>
      <c r="B630" s="30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</row>
    <row r="631" spans="1:27" ht="15" x14ac:dyDescent="0.25">
      <c r="A631" s="20"/>
      <c r="B631" s="30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</row>
    <row r="632" spans="1:27" ht="15" x14ac:dyDescent="0.25">
      <c r="A632" s="20"/>
      <c r="B632" s="30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</row>
    <row r="633" spans="1:27" ht="15" x14ac:dyDescent="0.25">
      <c r="A633" s="20"/>
      <c r="B633" s="30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</row>
    <row r="634" spans="1:27" ht="15" x14ac:dyDescent="0.25">
      <c r="A634" s="20"/>
      <c r="B634" s="30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</row>
    <row r="635" spans="1:27" ht="15" x14ac:dyDescent="0.25">
      <c r="A635" s="20"/>
      <c r="B635" s="30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</row>
    <row r="636" spans="1:27" ht="15" x14ac:dyDescent="0.25">
      <c r="A636" s="20"/>
      <c r="B636" s="30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</row>
    <row r="637" spans="1:27" ht="15" x14ac:dyDescent="0.25">
      <c r="A637" s="20"/>
      <c r="B637" s="30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</row>
    <row r="638" spans="1:27" ht="15" x14ac:dyDescent="0.25">
      <c r="A638" s="20"/>
      <c r="B638" s="30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</row>
    <row r="639" spans="1:27" ht="15" x14ac:dyDescent="0.25">
      <c r="A639" s="20"/>
      <c r="B639" s="30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</row>
    <row r="640" spans="1:27" ht="15" x14ac:dyDescent="0.25">
      <c r="A640" s="20"/>
      <c r="B640" s="30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</row>
    <row r="641" spans="1:27" ht="15" x14ac:dyDescent="0.25">
      <c r="A641" s="20"/>
      <c r="B641" s="30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</row>
    <row r="642" spans="1:27" ht="15" x14ac:dyDescent="0.25">
      <c r="A642" s="20"/>
      <c r="B642" s="30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</row>
    <row r="643" spans="1:27" ht="15" x14ac:dyDescent="0.25">
      <c r="A643" s="20"/>
      <c r="B643" s="30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</row>
    <row r="644" spans="1:27" ht="15" x14ac:dyDescent="0.25">
      <c r="A644" s="20"/>
      <c r="B644" s="30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</row>
    <row r="645" spans="1:27" ht="15" x14ac:dyDescent="0.25">
      <c r="A645" s="20"/>
      <c r="B645" s="30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</row>
    <row r="646" spans="1:27" ht="15" x14ac:dyDescent="0.25">
      <c r="A646" s="20"/>
      <c r="B646" s="30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</row>
    <row r="647" spans="1:27" ht="15" x14ac:dyDescent="0.25">
      <c r="A647" s="20"/>
      <c r="B647" s="30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</row>
    <row r="648" spans="1:27" ht="15" x14ac:dyDescent="0.25">
      <c r="A648" s="20"/>
      <c r="B648" s="30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</row>
    <row r="649" spans="1:27" ht="15" x14ac:dyDescent="0.25">
      <c r="A649" s="20"/>
      <c r="B649" s="30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</row>
    <row r="650" spans="1:27" ht="15" x14ac:dyDescent="0.25">
      <c r="A650" s="20"/>
      <c r="B650" s="30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</row>
    <row r="651" spans="1:27" ht="15" x14ac:dyDescent="0.25">
      <c r="A651" s="20"/>
      <c r="B651" s="30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</row>
    <row r="652" spans="1:27" ht="15" x14ac:dyDescent="0.25">
      <c r="A652" s="20"/>
      <c r="B652" s="30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</row>
    <row r="653" spans="1:27" ht="15" x14ac:dyDescent="0.25">
      <c r="A653" s="20"/>
      <c r="B653" s="30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</row>
    <row r="654" spans="1:27" ht="15" x14ac:dyDescent="0.25">
      <c r="A654" s="20"/>
      <c r="B654" s="30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</row>
    <row r="655" spans="1:27" ht="15" x14ac:dyDescent="0.25">
      <c r="A655" s="20"/>
      <c r="B655" s="30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</row>
    <row r="656" spans="1:27" ht="15" x14ac:dyDescent="0.25">
      <c r="A656" s="20"/>
      <c r="B656" s="30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</row>
    <row r="657" spans="1:27" ht="15" x14ac:dyDescent="0.25">
      <c r="A657" s="20"/>
      <c r="B657" s="30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</row>
    <row r="658" spans="1:27" ht="15" x14ac:dyDescent="0.25">
      <c r="A658" s="20"/>
      <c r="B658" s="30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</row>
    <row r="659" spans="1:27" ht="15" x14ac:dyDescent="0.25">
      <c r="A659" s="20"/>
      <c r="B659" s="30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</row>
    <row r="660" spans="1:27" ht="15" x14ac:dyDescent="0.25">
      <c r="A660" s="20"/>
      <c r="B660" s="30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</row>
    <row r="661" spans="1:27" ht="15" x14ac:dyDescent="0.25">
      <c r="A661" s="20"/>
      <c r="B661" s="30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</row>
    <row r="662" spans="1:27" ht="15" x14ac:dyDescent="0.25">
      <c r="A662" s="20"/>
      <c r="B662" s="30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</row>
    <row r="663" spans="1:27" ht="15" x14ac:dyDescent="0.25">
      <c r="A663" s="20"/>
      <c r="B663" s="30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</row>
    <row r="664" spans="1:27" ht="15" x14ac:dyDescent="0.25">
      <c r="A664" s="20"/>
      <c r="B664" s="30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</row>
    <row r="665" spans="1:27" ht="15" x14ac:dyDescent="0.25">
      <c r="A665" s="20"/>
      <c r="B665" s="30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</row>
    <row r="666" spans="1:27" ht="15" x14ac:dyDescent="0.25">
      <c r="A666" s="20"/>
      <c r="B666" s="30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</row>
    <row r="667" spans="1:27" ht="15" x14ac:dyDescent="0.25">
      <c r="A667" s="20"/>
      <c r="B667" s="30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</row>
    <row r="668" spans="1:27" ht="15" x14ac:dyDescent="0.25">
      <c r="A668" s="20"/>
      <c r="B668" s="30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</row>
    <row r="669" spans="1:27" ht="15" x14ac:dyDescent="0.25">
      <c r="A669" s="20"/>
      <c r="B669" s="30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</row>
    <row r="670" spans="1:27" ht="15" x14ac:dyDescent="0.25">
      <c r="A670" s="20"/>
      <c r="B670" s="30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</row>
    <row r="671" spans="1:27" ht="15" x14ac:dyDescent="0.25">
      <c r="A671" s="20"/>
      <c r="B671" s="30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</row>
    <row r="672" spans="1:27" ht="15" x14ac:dyDescent="0.25">
      <c r="A672" s="20"/>
      <c r="B672" s="30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</row>
    <row r="673" spans="1:27" ht="15" x14ac:dyDescent="0.25">
      <c r="A673" s="20"/>
      <c r="B673" s="30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</row>
    <row r="674" spans="1:27" ht="15" x14ac:dyDescent="0.25">
      <c r="A674" s="20"/>
      <c r="B674" s="30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</row>
    <row r="675" spans="1:27" ht="15" x14ac:dyDescent="0.25">
      <c r="A675" s="20"/>
      <c r="B675" s="30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</row>
    <row r="676" spans="1:27" ht="15" x14ac:dyDescent="0.25">
      <c r="A676" s="20"/>
      <c r="B676" s="30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</row>
    <row r="677" spans="1:27" ht="15" x14ac:dyDescent="0.25">
      <c r="A677" s="20"/>
      <c r="B677" s="30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</row>
    <row r="678" spans="1:27" ht="15" x14ac:dyDescent="0.25">
      <c r="A678" s="20"/>
      <c r="B678" s="30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</row>
    <row r="679" spans="1:27" ht="15" x14ac:dyDescent="0.25">
      <c r="A679" s="20"/>
      <c r="B679" s="30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</row>
    <row r="680" spans="1:27" ht="15" x14ac:dyDescent="0.25">
      <c r="A680" s="20"/>
      <c r="B680" s="30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</row>
    <row r="681" spans="1:27" ht="15" x14ac:dyDescent="0.25">
      <c r="A681" s="20"/>
      <c r="B681" s="30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</row>
    <row r="682" spans="1:27" ht="15" x14ac:dyDescent="0.25">
      <c r="A682" s="20"/>
      <c r="B682" s="30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</row>
    <row r="683" spans="1:27" ht="15" x14ac:dyDescent="0.25">
      <c r="A683" s="20"/>
      <c r="B683" s="30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</row>
    <row r="684" spans="1:27" ht="15" x14ac:dyDescent="0.25">
      <c r="A684" s="20"/>
      <c r="B684" s="30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</row>
    <row r="685" spans="1:27" ht="15" x14ac:dyDescent="0.25">
      <c r="A685" s="20"/>
      <c r="B685" s="30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</row>
    <row r="686" spans="1:27" ht="15" x14ac:dyDescent="0.25">
      <c r="A686" s="20"/>
      <c r="B686" s="30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</row>
    <row r="687" spans="1:27" ht="15" x14ac:dyDescent="0.25">
      <c r="A687" s="20"/>
      <c r="B687" s="30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</row>
    <row r="688" spans="1:27" ht="15" x14ac:dyDescent="0.25">
      <c r="A688" s="20"/>
      <c r="B688" s="30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</row>
    <row r="689" spans="1:27" ht="15" x14ac:dyDescent="0.25">
      <c r="A689" s="20"/>
      <c r="B689" s="30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</row>
    <row r="690" spans="1:27" ht="15" x14ac:dyDescent="0.25">
      <c r="A690" s="20"/>
      <c r="B690" s="30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</row>
    <row r="691" spans="1:27" ht="15" x14ac:dyDescent="0.25">
      <c r="A691" s="20"/>
      <c r="B691" s="30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</row>
    <row r="692" spans="1:27" ht="15" x14ac:dyDescent="0.25">
      <c r="A692" s="20"/>
      <c r="B692" s="30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</row>
    <row r="693" spans="1:27" ht="15" x14ac:dyDescent="0.25">
      <c r="A693" s="20"/>
      <c r="B693" s="30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</row>
    <row r="694" spans="1:27" ht="15" x14ac:dyDescent="0.25">
      <c r="A694" s="20"/>
      <c r="B694" s="30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</row>
    <row r="695" spans="1:27" ht="15" x14ac:dyDescent="0.25">
      <c r="A695" s="20"/>
      <c r="B695" s="30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</row>
    <row r="696" spans="1:27" ht="15" x14ac:dyDescent="0.25">
      <c r="A696" s="20"/>
      <c r="B696" s="30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</row>
    <row r="697" spans="1:27" ht="15" x14ac:dyDescent="0.25">
      <c r="A697" s="20"/>
      <c r="B697" s="30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</row>
    <row r="698" spans="1:27" ht="15" x14ac:dyDescent="0.25">
      <c r="A698" s="20"/>
      <c r="B698" s="30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</row>
    <row r="699" spans="1:27" ht="15" x14ac:dyDescent="0.25">
      <c r="A699" s="20"/>
      <c r="B699" s="30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</row>
    <row r="700" spans="1:27" ht="15" x14ac:dyDescent="0.25">
      <c r="A700" s="20"/>
      <c r="B700" s="30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</row>
    <row r="701" spans="1:27" ht="15" x14ac:dyDescent="0.25">
      <c r="A701" s="20"/>
      <c r="B701" s="30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</row>
    <row r="702" spans="1:27" ht="15" x14ac:dyDescent="0.25">
      <c r="A702" s="20"/>
      <c r="B702" s="30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</row>
    <row r="703" spans="1:27" ht="15" x14ac:dyDescent="0.25">
      <c r="A703" s="20"/>
      <c r="B703" s="30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</row>
    <row r="704" spans="1:27" ht="15" x14ac:dyDescent="0.25">
      <c r="A704" s="20"/>
      <c r="B704" s="30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</row>
    <row r="705" spans="1:27" ht="15" x14ac:dyDescent="0.25">
      <c r="A705" s="20"/>
      <c r="B705" s="30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</row>
    <row r="706" spans="1:27" ht="15" x14ac:dyDescent="0.25">
      <c r="A706" s="20"/>
      <c r="B706" s="30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</row>
    <row r="707" spans="1:27" ht="15" x14ac:dyDescent="0.25">
      <c r="A707" s="20"/>
      <c r="B707" s="30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</row>
    <row r="708" spans="1:27" ht="15" x14ac:dyDescent="0.25">
      <c r="A708" s="20"/>
      <c r="B708" s="30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</row>
    <row r="709" spans="1:27" ht="15" x14ac:dyDescent="0.25">
      <c r="A709" s="20"/>
      <c r="B709" s="30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</row>
    <row r="710" spans="1:27" ht="15" x14ac:dyDescent="0.25">
      <c r="A710" s="20"/>
      <c r="B710" s="30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</row>
    <row r="711" spans="1:27" ht="15" x14ac:dyDescent="0.25">
      <c r="A711" s="20"/>
      <c r="B711" s="30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</row>
    <row r="712" spans="1:27" ht="15" x14ac:dyDescent="0.25">
      <c r="A712" s="20"/>
      <c r="B712" s="30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</row>
    <row r="713" spans="1:27" ht="15" x14ac:dyDescent="0.25">
      <c r="A713" s="20"/>
      <c r="B713" s="30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</row>
    <row r="714" spans="1:27" ht="15" x14ac:dyDescent="0.25">
      <c r="A714" s="20"/>
      <c r="B714" s="30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</row>
    <row r="715" spans="1:27" ht="15" x14ac:dyDescent="0.25">
      <c r="A715" s="20"/>
      <c r="B715" s="30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</row>
    <row r="716" spans="1:27" ht="15" x14ac:dyDescent="0.25">
      <c r="A716" s="20"/>
      <c r="B716" s="30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</row>
    <row r="717" spans="1:27" ht="15" x14ac:dyDescent="0.25">
      <c r="A717" s="20"/>
      <c r="B717" s="30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</row>
    <row r="718" spans="1:27" ht="15" x14ac:dyDescent="0.25">
      <c r="A718" s="20"/>
      <c r="B718" s="30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</row>
    <row r="719" spans="1:27" ht="15" x14ac:dyDescent="0.25">
      <c r="A719" s="20"/>
      <c r="B719" s="30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</row>
    <row r="720" spans="1:27" ht="15" x14ac:dyDescent="0.25">
      <c r="A720" s="20"/>
      <c r="B720" s="30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</row>
    <row r="721" spans="1:27" ht="15" x14ac:dyDescent="0.25">
      <c r="A721" s="20"/>
      <c r="B721" s="30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</row>
    <row r="722" spans="1:27" ht="15" x14ac:dyDescent="0.25">
      <c r="A722" s="20"/>
      <c r="B722" s="30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</row>
    <row r="723" spans="1:27" ht="15" x14ac:dyDescent="0.25">
      <c r="A723" s="20"/>
      <c r="B723" s="30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</row>
    <row r="724" spans="1:27" ht="15" x14ac:dyDescent="0.25">
      <c r="A724" s="20"/>
      <c r="B724" s="30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</row>
    <row r="725" spans="1:27" ht="15" x14ac:dyDescent="0.25">
      <c r="A725" s="20"/>
      <c r="B725" s="30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</row>
    <row r="726" spans="1:27" ht="15" x14ac:dyDescent="0.25">
      <c r="A726" s="20"/>
      <c r="B726" s="30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</row>
    <row r="727" spans="1:27" ht="15" x14ac:dyDescent="0.25">
      <c r="A727" s="20"/>
      <c r="B727" s="30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</row>
    <row r="728" spans="1:27" ht="15" x14ac:dyDescent="0.25">
      <c r="A728" s="20"/>
      <c r="B728" s="30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</row>
    <row r="729" spans="1:27" ht="15" x14ac:dyDescent="0.25">
      <c r="A729" s="20"/>
      <c r="B729" s="30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</row>
    <row r="730" spans="1:27" ht="15" x14ac:dyDescent="0.25">
      <c r="A730" s="20"/>
      <c r="B730" s="30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</row>
    <row r="731" spans="1:27" ht="15" x14ac:dyDescent="0.25">
      <c r="A731" s="20"/>
      <c r="B731" s="30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</row>
    <row r="732" spans="1:27" ht="15" x14ac:dyDescent="0.25">
      <c r="A732" s="20"/>
      <c r="B732" s="30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</row>
    <row r="733" spans="1:27" ht="15" x14ac:dyDescent="0.25">
      <c r="A733" s="20"/>
      <c r="B733" s="30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</row>
    <row r="734" spans="1:27" ht="15" x14ac:dyDescent="0.25">
      <c r="A734" s="20"/>
      <c r="B734" s="30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</row>
    <row r="735" spans="1:27" ht="15" x14ac:dyDescent="0.25">
      <c r="A735" s="20"/>
      <c r="B735" s="30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</row>
    <row r="736" spans="1:27" ht="15" x14ac:dyDescent="0.25">
      <c r="A736" s="20"/>
      <c r="B736" s="30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</row>
    <row r="737" spans="1:27" ht="15" x14ac:dyDescent="0.25">
      <c r="A737" s="20"/>
      <c r="B737" s="30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</row>
    <row r="738" spans="1:27" ht="15" x14ac:dyDescent="0.25">
      <c r="A738" s="20"/>
      <c r="B738" s="30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</row>
    <row r="739" spans="1:27" ht="15" x14ac:dyDescent="0.25">
      <c r="A739" s="20"/>
      <c r="B739" s="30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</row>
    <row r="740" spans="1:27" ht="15" x14ac:dyDescent="0.25">
      <c r="A740" s="20"/>
      <c r="B740" s="30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</row>
    <row r="741" spans="1:27" ht="15" x14ac:dyDescent="0.25">
      <c r="A741" s="20"/>
      <c r="B741" s="30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</row>
    <row r="742" spans="1:27" ht="15" x14ac:dyDescent="0.25">
      <c r="A742" s="20"/>
      <c r="B742" s="30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</row>
    <row r="743" spans="1:27" ht="15" x14ac:dyDescent="0.25">
      <c r="A743" s="20"/>
      <c r="B743" s="30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</row>
    <row r="744" spans="1:27" ht="15" x14ac:dyDescent="0.25">
      <c r="A744" s="20"/>
      <c r="B744" s="30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</row>
    <row r="745" spans="1:27" ht="15" x14ac:dyDescent="0.25">
      <c r="A745" s="20"/>
      <c r="B745" s="30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</row>
    <row r="746" spans="1:27" ht="15" x14ac:dyDescent="0.25">
      <c r="A746" s="20"/>
      <c r="B746" s="30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</row>
    <row r="747" spans="1:27" ht="15" x14ac:dyDescent="0.25">
      <c r="A747" s="20"/>
      <c r="B747" s="30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</row>
    <row r="748" spans="1:27" ht="15" x14ac:dyDescent="0.25">
      <c r="A748" s="20"/>
      <c r="B748" s="30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</row>
    <row r="749" spans="1:27" ht="15" x14ac:dyDescent="0.25">
      <c r="A749" s="20"/>
      <c r="B749" s="30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</row>
    <row r="750" spans="1:27" ht="15" x14ac:dyDescent="0.25">
      <c r="A750" s="20"/>
      <c r="B750" s="30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</row>
    <row r="751" spans="1:27" ht="15" x14ac:dyDescent="0.25">
      <c r="A751" s="20"/>
      <c r="B751" s="30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</row>
    <row r="752" spans="1:27" ht="15" x14ac:dyDescent="0.25">
      <c r="A752" s="20"/>
      <c r="B752" s="30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</row>
    <row r="753" spans="1:27" ht="15" x14ac:dyDescent="0.25">
      <c r="A753" s="20"/>
      <c r="B753" s="30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</row>
    <row r="754" spans="1:27" ht="15" x14ac:dyDescent="0.25">
      <c r="A754" s="20"/>
      <c r="B754" s="30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</row>
    <row r="755" spans="1:27" ht="15" x14ac:dyDescent="0.25">
      <c r="A755" s="20"/>
      <c r="B755" s="30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</row>
    <row r="756" spans="1:27" ht="15" x14ac:dyDescent="0.25">
      <c r="A756" s="20"/>
      <c r="B756" s="30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</row>
    <row r="757" spans="1:27" ht="15" x14ac:dyDescent="0.25">
      <c r="A757" s="20"/>
      <c r="B757" s="30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</row>
    <row r="758" spans="1:27" ht="15" x14ac:dyDescent="0.25">
      <c r="A758" s="20"/>
      <c r="B758" s="30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</row>
    <row r="759" spans="1:27" ht="15" x14ac:dyDescent="0.25">
      <c r="A759" s="20"/>
      <c r="B759" s="30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</row>
    <row r="760" spans="1:27" ht="15" x14ac:dyDescent="0.25">
      <c r="A760" s="20"/>
      <c r="B760" s="30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</row>
    <row r="761" spans="1:27" ht="15" x14ac:dyDescent="0.25">
      <c r="A761" s="20"/>
      <c r="B761" s="30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</row>
    <row r="762" spans="1:27" ht="15" x14ac:dyDescent="0.25">
      <c r="A762" s="20"/>
      <c r="B762" s="30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</row>
    <row r="763" spans="1:27" ht="15" x14ac:dyDescent="0.25">
      <c r="A763" s="20"/>
      <c r="B763" s="30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</row>
    <row r="764" spans="1:27" ht="15" x14ac:dyDescent="0.25">
      <c r="A764" s="20"/>
      <c r="B764" s="30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</row>
    <row r="765" spans="1:27" ht="15" x14ac:dyDescent="0.25">
      <c r="A765" s="20"/>
      <c r="B765" s="30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</row>
    <row r="766" spans="1:27" ht="15" x14ac:dyDescent="0.25">
      <c r="A766" s="20"/>
      <c r="B766" s="30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</row>
    <row r="767" spans="1:27" ht="15" x14ac:dyDescent="0.25">
      <c r="A767" s="20"/>
      <c r="B767" s="30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</row>
    <row r="768" spans="1:27" ht="15" x14ac:dyDescent="0.25">
      <c r="A768" s="20"/>
      <c r="B768" s="30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</row>
    <row r="769" spans="1:27" ht="15" x14ac:dyDescent="0.25">
      <c r="A769" s="20"/>
      <c r="B769" s="30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</row>
    <row r="770" spans="1:27" ht="15" x14ac:dyDescent="0.25">
      <c r="A770" s="20"/>
      <c r="B770" s="30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</row>
    <row r="771" spans="1:27" ht="15" x14ac:dyDescent="0.25">
      <c r="A771" s="20"/>
      <c r="B771" s="30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</row>
    <row r="772" spans="1:27" ht="15" x14ac:dyDescent="0.25">
      <c r="A772" s="20"/>
      <c r="B772" s="30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</row>
    <row r="773" spans="1:27" ht="15" x14ac:dyDescent="0.25">
      <c r="A773" s="20"/>
      <c r="B773" s="30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</row>
    <row r="774" spans="1:27" ht="15" x14ac:dyDescent="0.25">
      <c r="A774" s="20"/>
      <c r="B774" s="30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</row>
    <row r="775" spans="1:27" ht="15" x14ac:dyDescent="0.25">
      <c r="A775" s="20"/>
      <c r="B775" s="30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</row>
    <row r="776" spans="1:27" ht="15" x14ac:dyDescent="0.25">
      <c r="A776" s="20"/>
      <c r="B776" s="30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</row>
    <row r="777" spans="1:27" ht="15" x14ac:dyDescent="0.25">
      <c r="A777" s="20"/>
      <c r="B777" s="30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</row>
    <row r="778" spans="1:27" ht="15" x14ac:dyDescent="0.25">
      <c r="A778" s="20"/>
      <c r="B778" s="30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</row>
    <row r="779" spans="1:27" ht="15" x14ac:dyDescent="0.25">
      <c r="A779" s="20"/>
      <c r="B779" s="30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</row>
    <row r="780" spans="1:27" ht="15" x14ac:dyDescent="0.25">
      <c r="A780" s="20"/>
      <c r="B780" s="30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</row>
    <row r="781" spans="1:27" ht="15" x14ac:dyDescent="0.25">
      <c r="A781" s="20"/>
      <c r="B781" s="30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</row>
    <row r="782" spans="1:27" ht="15" x14ac:dyDescent="0.25">
      <c r="A782" s="20"/>
      <c r="B782" s="30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</row>
    <row r="783" spans="1:27" ht="15" x14ac:dyDescent="0.25">
      <c r="A783" s="20"/>
      <c r="B783" s="30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</row>
    <row r="784" spans="1:27" ht="15" x14ac:dyDescent="0.25">
      <c r="A784" s="20"/>
      <c r="B784" s="30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</row>
    <row r="785" spans="1:27" ht="15" x14ac:dyDescent="0.25">
      <c r="A785" s="20"/>
      <c r="B785" s="30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</row>
    <row r="786" spans="1:27" ht="15" x14ac:dyDescent="0.25">
      <c r="A786" s="20"/>
      <c r="B786" s="30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</row>
    <row r="787" spans="1:27" ht="15" x14ac:dyDescent="0.25">
      <c r="A787" s="20"/>
      <c r="B787" s="30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</row>
    <row r="788" spans="1:27" ht="15" x14ac:dyDescent="0.25">
      <c r="A788" s="20"/>
      <c r="B788" s="30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</row>
    <row r="789" spans="1:27" ht="15" x14ac:dyDescent="0.25">
      <c r="A789" s="20"/>
      <c r="B789" s="30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</row>
    <row r="790" spans="1:27" ht="15" x14ac:dyDescent="0.25">
      <c r="A790" s="20"/>
      <c r="B790" s="30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</row>
    <row r="791" spans="1:27" ht="15" x14ac:dyDescent="0.25">
      <c r="A791" s="20"/>
      <c r="B791" s="30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</row>
    <row r="792" spans="1:27" ht="15" x14ac:dyDescent="0.25">
      <c r="A792" s="20"/>
      <c r="B792" s="30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</row>
    <row r="793" spans="1:27" ht="15" x14ac:dyDescent="0.25">
      <c r="A793" s="20"/>
      <c r="B793" s="30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</row>
    <row r="794" spans="1:27" ht="15" x14ac:dyDescent="0.25">
      <c r="A794" s="20"/>
      <c r="B794" s="30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</row>
    <row r="795" spans="1:27" ht="15" x14ac:dyDescent="0.25">
      <c r="A795" s="20"/>
      <c r="B795" s="30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</row>
    <row r="796" spans="1:27" ht="15" x14ac:dyDescent="0.25">
      <c r="A796" s="20"/>
      <c r="B796" s="30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</row>
    <row r="797" spans="1:27" ht="15" x14ac:dyDescent="0.25">
      <c r="A797" s="20"/>
      <c r="B797" s="30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</row>
    <row r="798" spans="1:27" ht="15" x14ac:dyDescent="0.25">
      <c r="A798" s="20"/>
      <c r="B798" s="30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</row>
    <row r="799" spans="1:27" ht="15" x14ac:dyDescent="0.25">
      <c r="A799" s="20"/>
      <c r="B799" s="30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</row>
    <row r="800" spans="1:27" ht="15" x14ac:dyDescent="0.25">
      <c r="A800" s="20"/>
      <c r="B800" s="30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</row>
    <row r="801" spans="1:27" ht="15" x14ac:dyDescent="0.25">
      <c r="A801" s="20"/>
      <c r="B801" s="30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</row>
    <row r="802" spans="1:27" ht="15" x14ac:dyDescent="0.25">
      <c r="A802" s="20"/>
      <c r="B802" s="30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</row>
    <row r="803" spans="1:27" ht="15" x14ac:dyDescent="0.25">
      <c r="A803" s="20"/>
      <c r="B803" s="30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</row>
    <row r="804" spans="1:27" ht="15" x14ac:dyDescent="0.25">
      <c r="A804" s="20"/>
      <c r="B804" s="30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</row>
    <row r="805" spans="1:27" ht="15" x14ac:dyDescent="0.25">
      <c r="A805" s="20"/>
      <c r="B805" s="30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</row>
    <row r="806" spans="1:27" ht="15" x14ac:dyDescent="0.25">
      <c r="A806" s="20"/>
      <c r="B806" s="30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</row>
    <row r="807" spans="1:27" ht="15" x14ac:dyDescent="0.25">
      <c r="A807" s="20"/>
      <c r="B807" s="30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</row>
    <row r="808" spans="1:27" ht="15" x14ac:dyDescent="0.25">
      <c r="A808" s="20"/>
      <c r="B808" s="30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</row>
    <row r="809" spans="1:27" ht="15" x14ac:dyDescent="0.25">
      <c r="A809" s="20"/>
      <c r="B809" s="30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</row>
    <row r="810" spans="1:27" ht="15" x14ac:dyDescent="0.25">
      <c r="A810" s="20"/>
      <c r="B810" s="30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</row>
    <row r="811" spans="1:27" ht="15" x14ac:dyDescent="0.25">
      <c r="A811" s="20"/>
      <c r="B811" s="30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</row>
    <row r="812" spans="1:27" ht="15" x14ac:dyDescent="0.25">
      <c r="A812" s="20"/>
      <c r="B812" s="30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</row>
    <row r="813" spans="1:27" ht="15" x14ac:dyDescent="0.25">
      <c r="A813" s="20"/>
      <c r="B813" s="30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</row>
    <row r="814" spans="1:27" ht="15" x14ac:dyDescent="0.25">
      <c r="A814" s="20"/>
      <c r="B814" s="30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</row>
    <row r="815" spans="1:27" ht="15" x14ac:dyDescent="0.25">
      <c r="A815" s="20"/>
      <c r="B815" s="30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</row>
    <row r="816" spans="1:27" ht="15" x14ac:dyDescent="0.25">
      <c r="A816" s="20"/>
      <c r="B816" s="30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</row>
    <row r="817" spans="1:27" ht="15" x14ac:dyDescent="0.25">
      <c r="A817" s="20"/>
      <c r="B817" s="30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</row>
    <row r="818" spans="1:27" ht="15" x14ac:dyDescent="0.25">
      <c r="A818" s="20"/>
      <c r="B818" s="30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</row>
    <row r="819" spans="1:27" ht="15" x14ac:dyDescent="0.25">
      <c r="A819" s="20"/>
      <c r="B819" s="30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</row>
    <row r="820" spans="1:27" ht="15" x14ac:dyDescent="0.25">
      <c r="A820" s="20"/>
      <c r="B820" s="30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</row>
    <row r="821" spans="1:27" ht="15" x14ac:dyDescent="0.25">
      <c r="A821" s="20"/>
      <c r="B821" s="30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</row>
    <row r="822" spans="1:27" ht="15" x14ac:dyDescent="0.25">
      <c r="A822" s="20"/>
      <c r="B822" s="30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</row>
    <row r="823" spans="1:27" ht="15" x14ac:dyDescent="0.25">
      <c r="A823" s="20"/>
      <c r="B823" s="30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</row>
    <row r="824" spans="1:27" ht="15" x14ac:dyDescent="0.25">
      <c r="A824" s="20"/>
      <c r="B824" s="30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</row>
    <row r="825" spans="1:27" ht="15" x14ac:dyDescent="0.25">
      <c r="A825" s="20"/>
      <c r="B825" s="30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</row>
    <row r="826" spans="1:27" ht="15" x14ac:dyDescent="0.25">
      <c r="A826" s="20"/>
      <c r="B826" s="30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</row>
    <row r="827" spans="1:27" ht="15" x14ac:dyDescent="0.25">
      <c r="A827" s="20"/>
      <c r="B827" s="30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</row>
    <row r="828" spans="1:27" ht="15" x14ac:dyDescent="0.25">
      <c r="A828" s="20"/>
      <c r="B828" s="30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</row>
    <row r="829" spans="1:27" ht="15" x14ac:dyDescent="0.25">
      <c r="A829" s="20"/>
      <c r="B829" s="30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</row>
    <row r="830" spans="1:27" ht="15" x14ac:dyDescent="0.25">
      <c r="A830" s="20"/>
      <c r="B830" s="30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</row>
    <row r="831" spans="1:27" ht="15" x14ac:dyDescent="0.25">
      <c r="A831" s="20"/>
      <c r="B831" s="30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</row>
    <row r="832" spans="1:27" ht="15" x14ac:dyDescent="0.25">
      <c r="A832" s="20"/>
      <c r="B832" s="30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</row>
    <row r="833" spans="1:27" ht="15" x14ac:dyDescent="0.25">
      <c r="A833" s="20"/>
      <c r="B833" s="30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</row>
    <row r="834" spans="1:27" ht="15" x14ac:dyDescent="0.25">
      <c r="A834" s="20"/>
      <c r="B834" s="30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</row>
    <row r="835" spans="1:27" ht="15" x14ac:dyDescent="0.25">
      <c r="A835" s="20"/>
      <c r="B835" s="30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</row>
    <row r="836" spans="1:27" ht="15" x14ac:dyDescent="0.25">
      <c r="A836" s="20"/>
      <c r="B836" s="30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</row>
    <row r="837" spans="1:27" ht="15" x14ac:dyDescent="0.25">
      <c r="A837" s="20"/>
      <c r="B837" s="30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</row>
    <row r="838" spans="1:27" ht="15" x14ac:dyDescent="0.25">
      <c r="A838" s="20"/>
      <c r="B838" s="30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</row>
    <row r="839" spans="1:27" ht="15" x14ac:dyDescent="0.25">
      <c r="A839" s="20"/>
      <c r="B839" s="30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</row>
    <row r="840" spans="1:27" ht="15" x14ac:dyDescent="0.25">
      <c r="A840" s="20"/>
      <c r="B840" s="30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</row>
    <row r="841" spans="1:27" ht="15" x14ac:dyDescent="0.25">
      <c r="A841" s="20"/>
      <c r="B841" s="30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</row>
    <row r="842" spans="1:27" ht="15" x14ac:dyDescent="0.25">
      <c r="A842" s="20"/>
      <c r="B842" s="30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</row>
    <row r="843" spans="1:27" ht="15" x14ac:dyDescent="0.25">
      <c r="A843" s="20"/>
      <c r="B843" s="30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</row>
    <row r="844" spans="1:27" ht="15" x14ac:dyDescent="0.25">
      <c r="A844" s="20"/>
      <c r="B844" s="30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</row>
    <row r="845" spans="1:27" ht="15" x14ac:dyDescent="0.25">
      <c r="A845" s="20"/>
      <c r="B845" s="30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</row>
    <row r="846" spans="1:27" ht="15" x14ac:dyDescent="0.25">
      <c r="A846" s="20"/>
      <c r="B846" s="30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</row>
    <row r="847" spans="1:27" ht="15" x14ac:dyDescent="0.25">
      <c r="A847" s="20"/>
      <c r="B847" s="30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</row>
    <row r="848" spans="1:27" ht="15" x14ac:dyDescent="0.25">
      <c r="A848" s="20"/>
      <c r="B848" s="30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</row>
    <row r="849" spans="1:27" ht="15" x14ac:dyDescent="0.25">
      <c r="A849" s="20"/>
      <c r="B849" s="30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</row>
    <row r="850" spans="1:27" ht="15" x14ac:dyDescent="0.25">
      <c r="A850" s="20"/>
      <c r="B850" s="30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</row>
    <row r="851" spans="1:27" ht="15" x14ac:dyDescent="0.25">
      <c r="A851" s="20"/>
      <c r="B851" s="30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</row>
    <row r="852" spans="1:27" ht="15" x14ac:dyDescent="0.25">
      <c r="A852" s="20"/>
      <c r="B852" s="30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</row>
    <row r="853" spans="1:27" ht="15" x14ac:dyDescent="0.25">
      <c r="A853" s="20"/>
      <c r="B853" s="30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</row>
    <row r="854" spans="1:27" ht="15" x14ac:dyDescent="0.25">
      <c r="A854" s="20"/>
      <c r="B854" s="30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</row>
    <row r="855" spans="1:27" ht="15" x14ac:dyDescent="0.25">
      <c r="A855" s="20"/>
      <c r="B855" s="30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</row>
    <row r="856" spans="1:27" ht="15" x14ac:dyDescent="0.25">
      <c r="A856" s="20"/>
      <c r="B856" s="30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</row>
    <row r="857" spans="1:27" ht="15" x14ac:dyDescent="0.25">
      <c r="A857" s="20"/>
      <c r="B857" s="30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</row>
    <row r="858" spans="1:27" ht="15" x14ac:dyDescent="0.25">
      <c r="A858" s="20"/>
      <c r="B858" s="30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</row>
    <row r="859" spans="1:27" ht="15" x14ac:dyDescent="0.25">
      <c r="A859" s="20"/>
      <c r="B859" s="30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</row>
    <row r="860" spans="1:27" ht="15" x14ac:dyDescent="0.25">
      <c r="A860" s="20"/>
      <c r="B860" s="30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</row>
    <row r="861" spans="1:27" ht="15" x14ac:dyDescent="0.25">
      <c r="A861" s="20"/>
      <c r="B861" s="30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</row>
    <row r="862" spans="1:27" ht="15" x14ac:dyDescent="0.25">
      <c r="A862" s="20"/>
      <c r="B862" s="30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</row>
    <row r="863" spans="1:27" ht="15" x14ac:dyDescent="0.25">
      <c r="A863" s="20"/>
      <c r="B863" s="30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</row>
    <row r="864" spans="1:27" ht="15" x14ac:dyDescent="0.25">
      <c r="A864" s="20"/>
      <c r="B864" s="30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</row>
    <row r="865" spans="1:27" ht="15" x14ac:dyDescent="0.25">
      <c r="A865" s="20"/>
      <c r="B865" s="30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</row>
    <row r="866" spans="1:27" ht="15" x14ac:dyDescent="0.25">
      <c r="A866" s="20"/>
      <c r="B866" s="30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</row>
    <row r="867" spans="1:27" ht="15" x14ac:dyDescent="0.25">
      <c r="A867" s="20"/>
      <c r="B867" s="30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</row>
    <row r="868" spans="1:27" ht="15" x14ac:dyDescent="0.25">
      <c r="A868" s="20"/>
      <c r="B868" s="30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</row>
    <row r="869" spans="1:27" ht="15" x14ac:dyDescent="0.25">
      <c r="A869" s="20"/>
      <c r="B869" s="30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</row>
    <row r="870" spans="1:27" ht="15" x14ac:dyDescent="0.25">
      <c r="A870" s="20"/>
      <c r="B870" s="30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</row>
    <row r="871" spans="1:27" ht="15" x14ac:dyDescent="0.25">
      <c r="A871" s="20"/>
      <c r="B871" s="30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</row>
    <row r="872" spans="1:27" ht="15" x14ac:dyDescent="0.25">
      <c r="A872" s="20"/>
      <c r="B872" s="30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</row>
    <row r="873" spans="1:27" ht="15" x14ac:dyDescent="0.25">
      <c r="A873" s="20"/>
      <c r="B873" s="30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</row>
    <row r="874" spans="1:27" ht="15" x14ac:dyDescent="0.25">
      <c r="A874" s="20"/>
      <c r="B874" s="30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</row>
    <row r="875" spans="1:27" ht="15" x14ac:dyDescent="0.25">
      <c r="A875" s="20"/>
      <c r="B875" s="30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</row>
    <row r="876" spans="1:27" ht="15" x14ac:dyDescent="0.25">
      <c r="A876" s="20"/>
      <c r="B876" s="30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</row>
    <row r="877" spans="1:27" ht="15" x14ac:dyDescent="0.25">
      <c r="A877" s="20"/>
      <c r="B877" s="30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</row>
    <row r="878" spans="1:27" ht="15" x14ac:dyDescent="0.25">
      <c r="A878" s="20"/>
      <c r="B878" s="30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</row>
    <row r="879" spans="1:27" ht="15" x14ac:dyDescent="0.25">
      <c r="A879" s="20"/>
      <c r="B879" s="30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</row>
    <row r="880" spans="1:27" ht="15" x14ac:dyDescent="0.25">
      <c r="A880" s="20"/>
      <c r="B880" s="30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</row>
    <row r="881" spans="1:27" ht="15" x14ac:dyDescent="0.25">
      <c r="A881" s="20"/>
      <c r="B881" s="30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</row>
    <row r="882" spans="1:27" ht="15" x14ac:dyDescent="0.25">
      <c r="A882" s="20"/>
      <c r="B882" s="30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</row>
    <row r="883" spans="1:27" ht="15" x14ac:dyDescent="0.25">
      <c r="A883" s="20"/>
      <c r="B883" s="30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</row>
    <row r="884" spans="1:27" ht="15" x14ac:dyDescent="0.25">
      <c r="A884" s="20"/>
      <c r="B884" s="30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</row>
    <row r="885" spans="1:27" ht="15" x14ac:dyDescent="0.25">
      <c r="A885" s="20"/>
      <c r="B885" s="30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</row>
    <row r="886" spans="1:27" ht="15" x14ac:dyDescent="0.25">
      <c r="A886" s="20"/>
      <c r="B886" s="30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</row>
    <row r="887" spans="1:27" ht="15" x14ac:dyDescent="0.25">
      <c r="A887" s="20"/>
      <c r="B887" s="30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</row>
    <row r="888" spans="1:27" ht="15" x14ac:dyDescent="0.25">
      <c r="A888" s="20"/>
      <c r="B888" s="30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</row>
    <row r="889" spans="1:27" ht="15" x14ac:dyDescent="0.25">
      <c r="A889" s="20"/>
      <c r="B889" s="30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</row>
    <row r="890" spans="1:27" ht="15" x14ac:dyDescent="0.25">
      <c r="A890" s="20"/>
      <c r="B890" s="30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</row>
    <row r="891" spans="1:27" ht="15" x14ac:dyDescent="0.25">
      <c r="A891" s="20"/>
      <c r="B891" s="30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</row>
    <row r="892" spans="1:27" ht="15" x14ac:dyDescent="0.25">
      <c r="A892" s="20"/>
      <c r="B892" s="30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</row>
    <row r="893" spans="1:27" ht="15" x14ac:dyDescent="0.25">
      <c r="A893" s="20"/>
      <c r="B893" s="30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</row>
    <row r="894" spans="1:27" ht="15" x14ac:dyDescent="0.25">
      <c r="A894" s="20"/>
      <c r="B894" s="30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</row>
    <row r="895" spans="1:27" ht="15" x14ac:dyDescent="0.25">
      <c r="A895" s="20"/>
      <c r="B895" s="30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</row>
    <row r="896" spans="1:27" ht="15" x14ac:dyDescent="0.25">
      <c r="A896" s="20"/>
      <c r="B896" s="30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</row>
    <row r="897" spans="1:27" ht="15" x14ac:dyDescent="0.25">
      <c r="A897" s="20"/>
      <c r="B897" s="30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</row>
    <row r="898" spans="1:27" ht="15" x14ac:dyDescent="0.25">
      <c r="A898" s="20"/>
      <c r="B898" s="30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</row>
    <row r="899" spans="1:27" ht="15" x14ac:dyDescent="0.25">
      <c r="A899" s="20"/>
      <c r="B899" s="30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</row>
    <row r="900" spans="1:27" ht="15" x14ac:dyDescent="0.25">
      <c r="A900" s="20"/>
      <c r="B900" s="30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</row>
    <row r="901" spans="1:27" ht="15" x14ac:dyDescent="0.25">
      <c r="A901" s="20"/>
      <c r="B901" s="30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</row>
    <row r="902" spans="1:27" ht="15" x14ac:dyDescent="0.25">
      <c r="A902" s="20"/>
      <c r="B902" s="30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</row>
    <row r="903" spans="1:27" ht="15" x14ac:dyDescent="0.25">
      <c r="A903" s="20"/>
      <c r="B903" s="30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</row>
    <row r="904" spans="1:27" ht="15" x14ac:dyDescent="0.25">
      <c r="A904" s="20"/>
      <c r="B904" s="30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</row>
    <row r="905" spans="1:27" ht="15" x14ac:dyDescent="0.25">
      <c r="A905" s="20"/>
      <c r="B905" s="30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</row>
    <row r="906" spans="1:27" ht="15" x14ac:dyDescent="0.25">
      <c r="A906" s="20"/>
      <c r="B906" s="30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</row>
    <row r="907" spans="1:27" ht="15" x14ac:dyDescent="0.25">
      <c r="A907" s="20"/>
      <c r="B907" s="30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</row>
    <row r="908" spans="1:27" ht="15" x14ac:dyDescent="0.25">
      <c r="A908" s="20"/>
      <c r="B908" s="30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</row>
    <row r="909" spans="1:27" ht="15" x14ac:dyDescent="0.25">
      <c r="A909" s="20"/>
      <c r="B909" s="30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</row>
    <row r="910" spans="1:27" ht="15" x14ac:dyDescent="0.25">
      <c r="A910" s="20"/>
      <c r="B910" s="30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</row>
    <row r="911" spans="1:27" ht="15" x14ac:dyDescent="0.25">
      <c r="A911" s="20"/>
      <c r="B911" s="30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</row>
    <row r="912" spans="1:27" ht="15" x14ac:dyDescent="0.25">
      <c r="A912" s="20"/>
      <c r="B912" s="30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</row>
    <row r="913" spans="1:27" ht="15" x14ac:dyDescent="0.25">
      <c r="A913" s="20"/>
      <c r="B913" s="30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</row>
    <row r="914" spans="1:27" ht="15" x14ac:dyDescent="0.25">
      <c r="A914" s="20"/>
      <c r="B914" s="30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</row>
    <row r="915" spans="1:27" ht="15" x14ac:dyDescent="0.25">
      <c r="A915" s="20"/>
      <c r="B915" s="30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</row>
    <row r="916" spans="1:27" ht="15" x14ac:dyDescent="0.25">
      <c r="A916" s="20"/>
      <c r="B916" s="30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</row>
    <row r="917" spans="1:27" ht="15" x14ac:dyDescent="0.25">
      <c r="A917" s="20"/>
      <c r="B917" s="30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</row>
    <row r="918" spans="1:27" ht="15" x14ac:dyDescent="0.25">
      <c r="A918" s="20"/>
      <c r="B918" s="30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</row>
    <row r="919" spans="1:27" ht="15" x14ac:dyDescent="0.25">
      <c r="A919" s="20"/>
      <c r="B919" s="30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</row>
    <row r="920" spans="1:27" ht="15" x14ac:dyDescent="0.25">
      <c r="A920" s="20"/>
      <c r="B920" s="30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</row>
    <row r="921" spans="1:27" ht="15" x14ac:dyDescent="0.25">
      <c r="A921" s="20"/>
      <c r="B921" s="30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</row>
    <row r="922" spans="1:27" ht="15" x14ac:dyDescent="0.25">
      <c r="A922" s="20"/>
      <c r="B922" s="30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</row>
    <row r="923" spans="1:27" ht="15" x14ac:dyDescent="0.25">
      <c r="A923" s="20"/>
      <c r="B923" s="30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</row>
    <row r="924" spans="1:27" ht="15" x14ac:dyDescent="0.25">
      <c r="A924" s="20"/>
      <c r="B924" s="30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</row>
    <row r="925" spans="1:27" ht="15" x14ac:dyDescent="0.25">
      <c r="A925" s="20"/>
      <c r="B925" s="30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</row>
    <row r="926" spans="1:27" ht="15" x14ac:dyDescent="0.25">
      <c r="A926" s="20"/>
      <c r="B926" s="30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</row>
    <row r="927" spans="1:27" ht="15" x14ac:dyDescent="0.25">
      <c r="A927" s="20"/>
      <c r="B927" s="30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</row>
    <row r="928" spans="1:27" ht="15" x14ac:dyDescent="0.25">
      <c r="A928" s="20"/>
      <c r="B928" s="30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</row>
    <row r="929" spans="1:27" ht="15" x14ac:dyDescent="0.25">
      <c r="A929" s="20"/>
      <c r="B929" s="30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</row>
    <row r="930" spans="1:27" ht="15" x14ac:dyDescent="0.25">
      <c r="A930" s="20"/>
      <c r="B930" s="30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</row>
    <row r="931" spans="1:27" ht="15" x14ac:dyDescent="0.25">
      <c r="A931" s="20"/>
      <c r="B931" s="30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</row>
    <row r="932" spans="1:27" ht="15" x14ac:dyDescent="0.25">
      <c r="A932" s="20"/>
      <c r="B932" s="30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</row>
    <row r="933" spans="1:27" ht="15" x14ac:dyDescent="0.25">
      <c r="A933" s="20"/>
      <c r="B933" s="30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</row>
    <row r="934" spans="1:27" ht="15" x14ac:dyDescent="0.25">
      <c r="A934" s="20"/>
      <c r="B934" s="30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</row>
    <row r="935" spans="1:27" ht="15" x14ac:dyDescent="0.25">
      <c r="A935" s="20"/>
      <c r="B935" s="30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</row>
    <row r="936" spans="1:27" ht="15" x14ac:dyDescent="0.25">
      <c r="A936" s="20"/>
      <c r="B936" s="30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</row>
    <row r="937" spans="1:27" ht="15" x14ac:dyDescent="0.25">
      <c r="A937" s="20"/>
      <c r="B937" s="30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</row>
    <row r="938" spans="1:27" ht="15" x14ac:dyDescent="0.25">
      <c r="A938" s="20"/>
      <c r="B938" s="30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</row>
    <row r="939" spans="1:27" ht="15" x14ac:dyDescent="0.25">
      <c r="A939" s="20"/>
      <c r="B939" s="30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</row>
    <row r="940" spans="1:27" ht="15" x14ac:dyDescent="0.25">
      <c r="A940" s="20"/>
      <c r="B940" s="30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</row>
    <row r="941" spans="1:27" ht="15" x14ac:dyDescent="0.25">
      <c r="A941" s="20"/>
      <c r="B941" s="30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</row>
    <row r="942" spans="1:27" ht="15" x14ac:dyDescent="0.25">
      <c r="A942" s="20"/>
      <c r="B942" s="30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</row>
    <row r="943" spans="1:27" ht="15" x14ac:dyDescent="0.25">
      <c r="A943" s="20"/>
      <c r="B943" s="30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</row>
    <row r="944" spans="1:27" ht="15" x14ac:dyDescent="0.25">
      <c r="A944" s="20"/>
      <c r="B944" s="30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</row>
    <row r="945" spans="1:27" ht="15" x14ac:dyDescent="0.25">
      <c r="A945" s="20"/>
      <c r="B945" s="30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</row>
    <row r="946" spans="1:27" ht="15" x14ac:dyDescent="0.25">
      <c r="A946" s="20"/>
      <c r="B946" s="30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</row>
    <row r="947" spans="1:27" ht="15" x14ac:dyDescent="0.25">
      <c r="A947" s="20"/>
      <c r="B947" s="30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</row>
    <row r="948" spans="1:27" ht="15" x14ac:dyDescent="0.25">
      <c r="A948" s="20"/>
      <c r="B948" s="30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</row>
    <row r="949" spans="1:27" ht="15" x14ac:dyDescent="0.25">
      <c r="A949" s="20"/>
      <c r="B949" s="30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</row>
    <row r="950" spans="1:27" ht="15" x14ac:dyDescent="0.25">
      <c r="A950" s="20"/>
      <c r="B950" s="30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</row>
    <row r="951" spans="1:27" ht="15" x14ac:dyDescent="0.25">
      <c r="A951" s="20"/>
      <c r="B951" s="30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</row>
    <row r="952" spans="1:27" ht="15" x14ac:dyDescent="0.25">
      <c r="A952" s="20"/>
      <c r="B952" s="30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</row>
    <row r="953" spans="1:27" ht="15" x14ac:dyDescent="0.25">
      <c r="A953" s="20"/>
      <c r="B953" s="30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</row>
    <row r="954" spans="1:27" ht="15" x14ac:dyDescent="0.25">
      <c r="A954" s="20"/>
      <c r="B954" s="30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</row>
    <row r="955" spans="1:27" ht="15" x14ac:dyDescent="0.25">
      <c r="A955" s="20"/>
      <c r="B955" s="30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</row>
    <row r="956" spans="1:27" ht="15" x14ac:dyDescent="0.25">
      <c r="A956" s="20"/>
      <c r="B956" s="30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</row>
    <row r="957" spans="1:27" ht="15" x14ac:dyDescent="0.25">
      <c r="A957" s="20"/>
      <c r="B957" s="30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</row>
    <row r="958" spans="1:27" ht="15" x14ac:dyDescent="0.25">
      <c r="A958" s="20"/>
      <c r="B958" s="30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</row>
    <row r="959" spans="1:27" ht="15" x14ac:dyDescent="0.25">
      <c r="A959" s="20"/>
      <c r="B959" s="30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</row>
    <row r="960" spans="1:27" ht="15" x14ac:dyDescent="0.25">
      <c r="A960" s="20"/>
      <c r="B960" s="30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</row>
    <row r="961" spans="1:27" ht="15" x14ac:dyDescent="0.25">
      <c r="A961" s="20"/>
      <c r="B961" s="30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</row>
    <row r="962" spans="1:27" ht="15" x14ac:dyDescent="0.25">
      <c r="A962" s="20"/>
      <c r="B962" s="30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</row>
    <row r="963" spans="1:27" ht="15" x14ac:dyDescent="0.25">
      <c r="A963" s="20"/>
      <c r="B963" s="30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</row>
    <row r="964" spans="1:27" ht="15" x14ac:dyDescent="0.25">
      <c r="A964" s="20"/>
      <c r="B964" s="30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</row>
    <row r="965" spans="1:27" ht="15" x14ac:dyDescent="0.25">
      <c r="A965" s="20"/>
      <c r="B965" s="30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</row>
    <row r="966" spans="1:27" ht="15" x14ac:dyDescent="0.25">
      <c r="A966" s="20"/>
      <c r="B966" s="30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</row>
    <row r="967" spans="1:27" ht="15" x14ac:dyDescent="0.25">
      <c r="A967" s="20"/>
      <c r="B967" s="30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</row>
    <row r="968" spans="1:27" ht="15" x14ac:dyDescent="0.25">
      <c r="A968" s="20"/>
      <c r="B968" s="30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</row>
    <row r="969" spans="1:27" ht="15" x14ac:dyDescent="0.25">
      <c r="A969" s="20"/>
      <c r="B969" s="30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</row>
    <row r="970" spans="1:27" ht="15" x14ac:dyDescent="0.25">
      <c r="A970" s="20"/>
      <c r="B970" s="30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</row>
    <row r="971" spans="1:27" ht="15" x14ac:dyDescent="0.25">
      <c r="A971" s="20"/>
      <c r="B971" s="30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</row>
    <row r="972" spans="1:27" ht="15" x14ac:dyDescent="0.25">
      <c r="A972" s="20"/>
      <c r="B972" s="30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</row>
    <row r="973" spans="1:27" ht="15" x14ac:dyDescent="0.25">
      <c r="A973" s="20"/>
      <c r="B973" s="30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</row>
    <row r="974" spans="1:27" ht="15" x14ac:dyDescent="0.25">
      <c r="A974" s="20"/>
      <c r="B974" s="30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</row>
    <row r="975" spans="1:27" ht="15" x14ac:dyDescent="0.25">
      <c r="A975" s="20"/>
      <c r="B975" s="30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</row>
    <row r="976" spans="1:27" ht="15" x14ac:dyDescent="0.25">
      <c r="A976" s="20"/>
      <c r="B976" s="30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</row>
    <row r="977" spans="1:27" ht="15" x14ac:dyDescent="0.25">
      <c r="A977" s="20"/>
      <c r="B977" s="30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</row>
    <row r="978" spans="1:27" ht="15" x14ac:dyDescent="0.25">
      <c r="A978" s="20"/>
      <c r="B978" s="30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</row>
    <row r="979" spans="1:27" ht="15" x14ac:dyDescent="0.25">
      <c r="A979" s="20"/>
      <c r="B979" s="30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</row>
    <row r="980" spans="1:27" ht="15" x14ac:dyDescent="0.25">
      <c r="A980" s="20"/>
      <c r="B980" s="30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</row>
    <row r="981" spans="1:27" ht="15" x14ac:dyDescent="0.25">
      <c r="A981" s="20"/>
      <c r="B981" s="30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</row>
    <row r="982" spans="1:27" ht="15" x14ac:dyDescent="0.25">
      <c r="A982" s="20"/>
      <c r="B982" s="30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</row>
    <row r="983" spans="1:27" ht="15" x14ac:dyDescent="0.25">
      <c r="A983" s="20"/>
      <c r="B983" s="30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</row>
    <row r="984" spans="1:27" ht="15" x14ac:dyDescent="0.25">
      <c r="A984" s="20"/>
      <c r="B984" s="30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</row>
    <row r="985" spans="1:27" ht="15" x14ac:dyDescent="0.25">
      <c r="A985" s="20"/>
      <c r="B985" s="30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</row>
    <row r="986" spans="1:27" ht="15" x14ac:dyDescent="0.25">
      <c r="A986" s="20"/>
      <c r="B986" s="30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</row>
    <row r="987" spans="1:27" ht="15" x14ac:dyDescent="0.25">
      <c r="A987" s="20"/>
      <c r="B987" s="30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</row>
    <row r="988" spans="1:27" ht="15" x14ac:dyDescent="0.25">
      <c r="A988" s="20"/>
      <c r="B988" s="30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</row>
    <row r="989" spans="1:27" ht="15" x14ac:dyDescent="0.25">
      <c r="A989" s="20"/>
      <c r="B989" s="30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</row>
    <row r="990" spans="1:27" ht="15" x14ac:dyDescent="0.25">
      <c r="A990" s="20"/>
      <c r="B990" s="30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</row>
    <row r="991" spans="1:27" ht="15" x14ac:dyDescent="0.25">
      <c r="A991" s="20"/>
      <c r="B991" s="30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</row>
    <row r="992" spans="1:27" ht="15" x14ac:dyDescent="0.25">
      <c r="A992" s="20"/>
      <c r="B992" s="30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</row>
    <row r="993" spans="1:27" ht="15" x14ac:dyDescent="0.25">
      <c r="A993" s="20"/>
      <c r="B993" s="30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</row>
    <row r="994" spans="1:27" ht="15" x14ac:dyDescent="0.25">
      <c r="A994" s="20"/>
      <c r="B994" s="30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</row>
    <row r="995" spans="1:27" ht="15" x14ac:dyDescent="0.25">
      <c r="A995" s="20"/>
      <c r="B995" s="30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</row>
    <row r="996" spans="1:27" ht="15" x14ac:dyDescent="0.25">
      <c r="A996" s="20"/>
      <c r="B996" s="30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</row>
    <row r="997" spans="1:27" ht="15" x14ac:dyDescent="0.25">
      <c r="A997" s="20"/>
      <c r="B997" s="30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</row>
    <row r="998" spans="1:27" ht="15" x14ac:dyDescent="0.25">
      <c r="A998" s="20"/>
      <c r="B998" s="30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</row>
    <row r="999" spans="1:27" ht="15" x14ac:dyDescent="0.25">
      <c r="A999" s="20"/>
      <c r="B999" s="30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</row>
    <row r="1000" spans="1:27" ht="15" x14ac:dyDescent="0.25">
      <c r="A1000" s="20"/>
      <c r="B1000" s="30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</row>
    <row r="1001" spans="1:27" ht="15" x14ac:dyDescent="0.25">
      <c r="A1001" s="20"/>
      <c r="B1001" s="30"/>
      <c r="C1001" s="23"/>
      <c r="D1001" s="23"/>
      <c r="E1001" s="23"/>
      <c r="F1001" s="23"/>
      <c r="G1001" s="23"/>
      <c r="H1001" s="23"/>
      <c r="I1001" s="23"/>
      <c r="J1001" s="23"/>
      <c r="K1001" s="23"/>
      <c r="L1001" s="23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23"/>
      <c r="Y1001" s="23"/>
      <c r="Z1001" s="23"/>
      <c r="AA1001" s="23"/>
    </row>
    <row r="1002" spans="1:27" ht="15" x14ac:dyDescent="0.25">
      <c r="A1002" s="20"/>
      <c r="B1002" s="30"/>
      <c r="C1002" s="23"/>
      <c r="D1002" s="23"/>
      <c r="E1002" s="23"/>
      <c r="F1002" s="23"/>
      <c r="G1002" s="23"/>
      <c r="H1002" s="23"/>
      <c r="I1002" s="23"/>
      <c r="J1002" s="23"/>
      <c r="K1002" s="23"/>
      <c r="L1002" s="23"/>
      <c r="M1002" s="23"/>
      <c r="N1002" s="23"/>
      <c r="O1002" s="23"/>
      <c r="P1002" s="23"/>
      <c r="Q1002" s="23"/>
      <c r="R1002" s="23"/>
      <c r="S1002" s="23"/>
      <c r="T1002" s="23"/>
      <c r="U1002" s="23"/>
      <c r="V1002" s="23"/>
      <c r="W1002" s="23"/>
      <c r="X1002" s="23"/>
      <c r="Y1002" s="23"/>
      <c r="Z1002" s="23"/>
      <c r="AA1002" s="23"/>
    </row>
    <row r="1003" spans="1:27" ht="15" x14ac:dyDescent="0.25">
      <c r="A1003" s="20"/>
      <c r="B1003" s="30"/>
      <c r="C1003" s="23"/>
      <c r="D1003" s="23"/>
      <c r="E1003" s="23"/>
      <c r="F1003" s="23"/>
      <c r="G1003" s="23"/>
      <c r="H1003" s="23"/>
      <c r="I1003" s="23"/>
      <c r="J1003" s="23"/>
      <c r="K1003" s="23"/>
      <c r="L1003" s="23"/>
      <c r="M1003" s="23"/>
      <c r="N1003" s="23"/>
      <c r="O1003" s="23"/>
      <c r="P1003" s="23"/>
      <c r="Q1003" s="23"/>
      <c r="R1003" s="23"/>
      <c r="S1003" s="23"/>
      <c r="T1003" s="23"/>
      <c r="U1003" s="23"/>
      <c r="V1003" s="23"/>
      <c r="W1003" s="23"/>
      <c r="X1003" s="23"/>
      <c r="Y1003" s="23"/>
      <c r="Z1003" s="23"/>
      <c r="AA1003" s="23"/>
    </row>
    <row r="1004" spans="1:27" ht="15" x14ac:dyDescent="0.25">
      <c r="A1004" s="20"/>
      <c r="B1004" s="30"/>
      <c r="C1004" s="23"/>
      <c r="D1004" s="23"/>
      <c r="E1004" s="23"/>
      <c r="F1004" s="23"/>
      <c r="G1004" s="23"/>
      <c r="H1004" s="23"/>
      <c r="I1004" s="23"/>
      <c r="J1004" s="23"/>
      <c r="K1004" s="23"/>
      <c r="L1004" s="23"/>
      <c r="M1004" s="23"/>
      <c r="N1004" s="23"/>
      <c r="O1004" s="23"/>
      <c r="P1004" s="23"/>
      <c r="Q1004" s="23"/>
      <c r="R1004" s="23"/>
      <c r="S1004" s="23"/>
      <c r="T1004" s="23"/>
      <c r="U1004" s="23"/>
      <c r="V1004" s="23"/>
      <c r="W1004" s="23"/>
      <c r="X1004" s="23"/>
      <c r="Y1004" s="23"/>
      <c r="Z1004" s="23"/>
      <c r="AA1004" s="23"/>
    </row>
    <row r="1005" spans="1:27" ht="15" x14ac:dyDescent="0.25">
      <c r="A1005" s="20"/>
      <c r="B1005" s="30"/>
      <c r="C1005" s="23"/>
      <c r="D1005" s="23"/>
      <c r="E1005" s="23"/>
      <c r="F1005" s="23"/>
      <c r="G1005" s="23"/>
      <c r="H1005" s="23"/>
      <c r="I1005" s="23"/>
      <c r="J1005" s="23"/>
      <c r="K1005" s="23"/>
      <c r="L1005" s="23"/>
      <c r="M1005" s="23"/>
      <c r="N1005" s="23"/>
      <c r="O1005" s="23"/>
      <c r="P1005" s="23"/>
      <c r="Q1005" s="23"/>
      <c r="R1005" s="23"/>
      <c r="S1005" s="23"/>
      <c r="T1005" s="23"/>
      <c r="U1005" s="23"/>
      <c r="V1005" s="23"/>
      <c r="W1005" s="23"/>
      <c r="X1005" s="23"/>
      <c r="Y1005" s="23"/>
      <c r="Z1005" s="23"/>
      <c r="AA1005" s="23"/>
    </row>
    <row r="1006" spans="1:27" ht="15" x14ac:dyDescent="0.25">
      <c r="A1006" s="20"/>
      <c r="B1006" s="30"/>
      <c r="C1006" s="23"/>
      <c r="D1006" s="23"/>
      <c r="E1006" s="23"/>
      <c r="F1006" s="23"/>
      <c r="G1006" s="23"/>
      <c r="H1006" s="23"/>
      <c r="I1006" s="23"/>
      <c r="J1006" s="23"/>
      <c r="K1006" s="23"/>
      <c r="L1006" s="23"/>
      <c r="M1006" s="23"/>
      <c r="N1006" s="23"/>
      <c r="O1006" s="23"/>
      <c r="P1006" s="23"/>
      <c r="Q1006" s="23"/>
      <c r="R1006" s="23"/>
      <c r="S1006" s="23"/>
      <c r="T1006" s="23"/>
      <c r="U1006" s="23"/>
      <c r="V1006" s="23"/>
      <c r="W1006" s="23"/>
      <c r="X1006" s="23"/>
      <c r="Y1006" s="23"/>
      <c r="Z1006" s="23"/>
      <c r="AA1006" s="23"/>
    </row>
    <row r="1007" spans="1:27" ht="15" x14ac:dyDescent="0.25">
      <c r="A1007" s="20"/>
      <c r="B1007" s="30"/>
      <c r="C1007" s="23"/>
      <c r="D1007" s="23"/>
      <c r="E1007" s="23"/>
      <c r="F1007" s="23"/>
      <c r="G1007" s="23"/>
      <c r="H1007" s="23"/>
      <c r="I1007" s="23"/>
      <c r="J1007" s="23"/>
      <c r="K1007" s="23"/>
      <c r="L1007" s="23"/>
      <c r="M1007" s="23"/>
      <c r="N1007" s="23"/>
      <c r="O1007" s="23"/>
      <c r="P1007" s="23"/>
      <c r="Q1007" s="23"/>
      <c r="R1007" s="23"/>
      <c r="S1007" s="23"/>
      <c r="T1007" s="23"/>
      <c r="U1007" s="23"/>
      <c r="V1007" s="23"/>
      <c r="W1007" s="23"/>
      <c r="X1007" s="23"/>
      <c r="Y1007" s="23"/>
      <c r="Z1007" s="23"/>
      <c r="AA1007" s="23"/>
    </row>
    <row r="1008" spans="1:27" ht="15" x14ac:dyDescent="0.25">
      <c r="A1008" s="20"/>
      <c r="B1008" s="30"/>
      <c r="C1008" s="23"/>
      <c r="D1008" s="23"/>
      <c r="E1008" s="23"/>
      <c r="F1008" s="23"/>
      <c r="G1008" s="23"/>
      <c r="H1008" s="23"/>
      <c r="I1008" s="23"/>
      <c r="J1008" s="23"/>
      <c r="K1008" s="23"/>
      <c r="L1008" s="23"/>
      <c r="M1008" s="23"/>
      <c r="N1008" s="23"/>
      <c r="O1008" s="23"/>
      <c r="P1008" s="23"/>
      <c r="Q1008" s="23"/>
      <c r="R1008" s="23"/>
      <c r="S1008" s="23"/>
      <c r="T1008" s="23"/>
      <c r="U1008" s="23"/>
      <c r="V1008" s="23"/>
      <c r="W1008" s="23"/>
      <c r="X1008" s="23"/>
      <c r="Y1008" s="23"/>
      <c r="Z1008" s="23"/>
      <c r="AA1008" s="23"/>
    </row>
    <row r="1009" spans="1:27" ht="15" x14ac:dyDescent="0.25">
      <c r="A1009" s="20"/>
      <c r="B1009" s="30"/>
      <c r="C1009" s="23"/>
      <c r="D1009" s="23"/>
      <c r="E1009" s="23"/>
      <c r="F1009" s="23"/>
      <c r="G1009" s="23"/>
      <c r="H1009" s="23"/>
      <c r="I1009" s="23"/>
      <c r="J1009" s="23"/>
      <c r="K1009" s="23"/>
      <c r="L1009" s="23"/>
      <c r="M1009" s="23"/>
      <c r="N1009" s="23"/>
      <c r="O1009" s="23"/>
      <c r="P1009" s="23"/>
      <c r="Q1009" s="23"/>
      <c r="R1009" s="23"/>
      <c r="S1009" s="23"/>
      <c r="T1009" s="23"/>
      <c r="U1009" s="23"/>
      <c r="V1009" s="23"/>
      <c r="W1009" s="23"/>
      <c r="X1009" s="23"/>
      <c r="Y1009" s="23"/>
      <c r="Z1009" s="23"/>
      <c r="AA1009" s="23"/>
    </row>
    <row r="1010" spans="1:27" ht="15" x14ac:dyDescent="0.25">
      <c r="A1010" s="20"/>
      <c r="B1010" s="30"/>
      <c r="C1010" s="23"/>
      <c r="D1010" s="23"/>
      <c r="E1010" s="23"/>
      <c r="F1010" s="23"/>
      <c r="G1010" s="23"/>
      <c r="H1010" s="23"/>
      <c r="I1010" s="23"/>
      <c r="J1010" s="23"/>
      <c r="K1010" s="23"/>
      <c r="L1010" s="23"/>
      <c r="M1010" s="23"/>
      <c r="N1010" s="23"/>
      <c r="O1010" s="23"/>
      <c r="P1010" s="23"/>
      <c r="Q1010" s="23"/>
      <c r="R1010" s="23"/>
      <c r="S1010" s="23"/>
      <c r="T1010" s="23"/>
      <c r="U1010" s="23"/>
      <c r="V1010" s="23"/>
      <c r="W1010" s="23"/>
      <c r="X1010" s="23"/>
      <c r="Y1010" s="23"/>
      <c r="Z1010" s="23"/>
      <c r="AA1010" s="23"/>
    </row>
    <row r="1011" spans="1:27" ht="15" x14ac:dyDescent="0.25">
      <c r="A1011" s="20"/>
      <c r="B1011" s="30"/>
      <c r="C1011" s="23"/>
      <c r="D1011" s="23"/>
      <c r="E1011" s="23"/>
      <c r="F1011" s="23"/>
      <c r="G1011" s="23"/>
      <c r="H1011" s="23"/>
      <c r="I1011" s="23"/>
      <c r="J1011" s="23"/>
      <c r="K1011" s="23"/>
      <c r="L1011" s="23"/>
      <c r="M1011" s="23"/>
      <c r="N1011" s="23"/>
      <c r="O1011" s="23"/>
      <c r="P1011" s="23"/>
      <c r="Q1011" s="23"/>
      <c r="R1011" s="23"/>
      <c r="S1011" s="23"/>
      <c r="T1011" s="23"/>
      <c r="U1011" s="23"/>
      <c r="V1011" s="23"/>
      <c r="W1011" s="23"/>
      <c r="X1011" s="23"/>
      <c r="Y1011" s="23"/>
      <c r="Z1011" s="23"/>
      <c r="AA1011" s="23"/>
    </row>
    <row r="1012" spans="1:27" ht="15" x14ac:dyDescent="0.25">
      <c r="A1012" s="20"/>
      <c r="B1012" s="30"/>
      <c r="C1012" s="23"/>
      <c r="D1012" s="23"/>
      <c r="E1012" s="23"/>
      <c r="F1012" s="23"/>
      <c r="G1012" s="23"/>
      <c r="H1012" s="23"/>
      <c r="I1012" s="23"/>
      <c r="J1012" s="23"/>
      <c r="K1012" s="23"/>
      <c r="L1012" s="23"/>
      <c r="M1012" s="23"/>
      <c r="N1012" s="23"/>
      <c r="O1012" s="23"/>
      <c r="P1012" s="23"/>
      <c r="Q1012" s="23"/>
      <c r="R1012" s="23"/>
      <c r="S1012" s="23"/>
      <c r="T1012" s="23"/>
      <c r="U1012" s="23"/>
      <c r="V1012" s="23"/>
      <c r="W1012" s="23"/>
      <c r="X1012" s="23"/>
      <c r="Y1012" s="23"/>
      <c r="Z1012" s="23"/>
      <c r="AA1012" s="23"/>
    </row>
  </sheetData>
  <phoneticPr fontId="0" type="noConversion"/>
  <hyperlinks>
    <hyperlink ref="E5" r:id="rId1"/>
    <hyperlink ref="E7" r:id="rId2"/>
    <hyperlink ref="E9" r:id="rId3"/>
    <hyperlink ref="E10" r:id="rId4"/>
    <hyperlink ref="E11" r:id="rId5"/>
    <hyperlink ref="E12" r:id="rId6"/>
    <hyperlink ref="E17" r:id="rId7"/>
    <hyperlink ref="E22" r:id="rId8"/>
    <hyperlink ref="E28" r:id="rId9"/>
    <hyperlink ref="E29" r:id="rId10"/>
    <hyperlink ref="E30" r:id="rId11"/>
    <hyperlink ref="E31" r:id="rId12"/>
    <hyperlink ref="E39" r:id="rId13"/>
    <hyperlink ref="E43" r:id="rId14"/>
    <hyperlink ref="E44" r:id="rId15"/>
    <hyperlink ref="E45" r:id="rId16"/>
    <hyperlink ref="E46" r:id="rId17"/>
    <hyperlink ref="E48" r:id="rId18"/>
    <hyperlink ref="E52" r:id="rId19"/>
    <hyperlink ref="E55" r:id="rId20"/>
    <hyperlink ref="E56" r:id="rId21"/>
    <hyperlink ref="E58" r:id="rId22"/>
    <hyperlink ref="E59" r:id="rId23"/>
    <hyperlink ref="E62" r:id="rId2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Analityka śladu węglowego Gdyni</vt:lpstr>
      <vt:lpstr>Współczynniki do obliczeń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Konrad</dc:creator>
  <cp:lastModifiedBy>Konrad</cp:lastModifiedBy>
  <dcterms:created xsi:type="dcterms:W3CDTF">2022-08-15T12:44:52Z</dcterms:created>
  <dcterms:modified xsi:type="dcterms:W3CDTF">2022-10-20T21:29:38Z</dcterms:modified>
</cp:coreProperties>
</file>